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5e43c18feb96a5/사단법인윌/2023년/04. 이사회^J 총회/"/>
    </mc:Choice>
  </mc:AlternateContent>
  <xr:revisionPtr revIDLastSave="7" documentId="8_{E7D3C021-E90A-4D3A-A967-85BF57741A96}" xr6:coauthVersionLast="47" xr6:coauthVersionMax="47" xr10:uidLastSave="{A19D0DCC-9910-4541-B258-BED3A8EBABA8}"/>
  <bookViews>
    <workbookView xWindow="18435" yWindow="945" windowWidth="15180" windowHeight="11310" xr2:uid="{937E8F2B-8A53-41F8-8F75-5957FFE86131}"/>
  </bookViews>
  <sheets>
    <sheet name="22년도 결산 총괄표" sheetId="3" r:id="rId1"/>
    <sheet name="23년도 예산 총괄표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3" l="1"/>
  <c r="L34" i="3"/>
  <c r="L33" i="3"/>
  <c r="L32" i="3"/>
  <c r="L31" i="3"/>
  <c r="L29" i="3"/>
  <c r="K28" i="3"/>
  <c r="L28" i="3" s="1"/>
  <c r="J28" i="3"/>
  <c r="L27" i="3"/>
  <c r="L26" i="3"/>
  <c r="K26" i="3"/>
  <c r="J26" i="3"/>
  <c r="L25" i="3"/>
  <c r="L24" i="3"/>
  <c r="L23" i="3"/>
  <c r="L22" i="3"/>
  <c r="L21" i="3"/>
  <c r="L20" i="3"/>
  <c r="F20" i="3"/>
  <c r="F18" i="3" s="1"/>
  <c r="L19" i="3"/>
  <c r="K18" i="3"/>
  <c r="L18" i="3" s="1"/>
  <c r="J18" i="3"/>
  <c r="E18" i="3"/>
  <c r="D18" i="3"/>
  <c r="L17" i="3"/>
  <c r="F17" i="3"/>
  <c r="L16" i="3"/>
  <c r="F16" i="3"/>
  <c r="K15" i="3"/>
  <c r="J15" i="3"/>
  <c r="F15" i="3"/>
  <c r="L14" i="3"/>
  <c r="F14" i="3"/>
  <c r="E14" i="3"/>
  <c r="D14" i="3"/>
  <c r="L13" i="3"/>
  <c r="F13" i="3"/>
  <c r="L12" i="3"/>
  <c r="F12" i="3"/>
  <c r="L11" i="3"/>
  <c r="F11" i="3"/>
  <c r="L10" i="3"/>
  <c r="F10" i="3"/>
  <c r="L9" i="3"/>
  <c r="F9" i="3"/>
  <c r="K8" i="3"/>
  <c r="L8" i="3" s="1"/>
  <c r="J8" i="3"/>
  <c r="F8" i="3"/>
  <c r="J7" i="3"/>
  <c r="J6" i="3" s="1"/>
  <c r="E7" i="3"/>
  <c r="E6" i="3" s="1"/>
  <c r="D7" i="3"/>
  <c r="D6" i="3" s="1"/>
  <c r="L33" i="2"/>
  <c r="L32" i="2"/>
  <c r="L31" i="2"/>
  <c r="L29" i="2"/>
  <c r="K28" i="2"/>
  <c r="L28" i="2" s="1"/>
  <c r="J28" i="2"/>
  <c r="L27" i="2"/>
  <c r="K26" i="2"/>
  <c r="L26" i="2" s="1"/>
  <c r="J26" i="2"/>
  <c r="L25" i="2"/>
  <c r="L24" i="2"/>
  <c r="L23" i="2"/>
  <c r="L22" i="2"/>
  <c r="L21" i="2"/>
  <c r="L20" i="2"/>
  <c r="L19" i="2"/>
  <c r="F19" i="2"/>
  <c r="K18" i="2"/>
  <c r="L18" i="2" s="1"/>
  <c r="J18" i="2"/>
  <c r="E18" i="2"/>
  <c r="F18" i="2" s="1"/>
  <c r="D18" i="2"/>
  <c r="L17" i="2"/>
  <c r="F17" i="2"/>
  <c r="L16" i="2"/>
  <c r="F16" i="2"/>
  <c r="K15" i="2"/>
  <c r="L15" i="2" s="1"/>
  <c r="J15" i="2"/>
  <c r="F15" i="2"/>
  <c r="L14" i="2"/>
  <c r="E14" i="2"/>
  <c r="F14" i="2" s="1"/>
  <c r="D14" i="2"/>
  <c r="L13" i="2"/>
  <c r="F13" i="2"/>
  <c r="L12" i="2"/>
  <c r="F12" i="2"/>
  <c r="L11" i="2"/>
  <c r="F11" i="2"/>
  <c r="L10" i="2"/>
  <c r="F10" i="2"/>
  <c r="L9" i="2"/>
  <c r="F9" i="2"/>
  <c r="L8" i="2"/>
  <c r="K8" i="2"/>
  <c r="K7" i="2" s="1"/>
  <c r="J8" i="2"/>
  <c r="J7" i="2" s="1"/>
  <c r="J6" i="2" s="1"/>
  <c r="F8" i="2"/>
  <c r="E7" i="2"/>
  <c r="E6" i="2" s="1"/>
  <c r="D7" i="2"/>
  <c r="D6" i="2" s="1"/>
  <c r="K7" i="3" l="1"/>
  <c r="K6" i="3"/>
  <c r="L7" i="3"/>
  <c r="L15" i="3"/>
  <c r="F7" i="3"/>
  <c r="F6" i="3" s="1"/>
  <c r="K6" i="2"/>
  <c r="L7" i="2"/>
  <c r="F7" i="2"/>
  <c r="F6" i="2" s="1"/>
  <c r="L6" i="3" l="1"/>
  <c r="M6" i="3"/>
  <c r="M6" i="2"/>
  <c r="L6" i="2"/>
</calcChain>
</file>

<file path=xl/sharedStrings.xml><?xml version="1.0" encoding="utf-8"?>
<sst xmlns="http://schemas.openxmlformats.org/spreadsheetml/2006/main" count="152" uniqueCount="62">
  <si>
    <t xml:space="preserve"> </t>
    <phoneticPr fontId="1" type="noConversion"/>
  </si>
  <si>
    <t>(단위: 원)</t>
    <phoneticPr fontId="1" type="noConversion"/>
  </si>
  <si>
    <t>세                      입</t>
    <phoneticPr fontId="1" type="noConversion"/>
  </si>
  <si>
    <t>세                        출</t>
    <phoneticPr fontId="1" type="noConversion"/>
  </si>
  <si>
    <t>구분</t>
    <phoneticPr fontId="1" type="noConversion"/>
  </si>
  <si>
    <t>증감(B-A)</t>
    <phoneticPr fontId="1" type="noConversion"/>
  </si>
  <si>
    <t>총      계</t>
    <phoneticPr fontId="1" type="noConversion"/>
  </si>
  <si>
    <t>자체</t>
    <phoneticPr fontId="1" type="noConversion"/>
  </si>
  <si>
    <t>소      계</t>
    <phoneticPr fontId="1" type="noConversion"/>
  </si>
  <si>
    <t>사무비</t>
    <phoneticPr fontId="1" type="noConversion"/>
  </si>
  <si>
    <t>자체사업</t>
    <phoneticPr fontId="1" type="noConversion"/>
  </si>
  <si>
    <t>회비</t>
    <phoneticPr fontId="1" type="noConversion"/>
  </si>
  <si>
    <t>인건비</t>
    <phoneticPr fontId="1" type="noConversion"/>
  </si>
  <si>
    <t>인건비 계</t>
    <phoneticPr fontId="1" type="noConversion"/>
  </si>
  <si>
    <t>후원금</t>
    <phoneticPr fontId="1" type="noConversion"/>
  </si>
  <si>
    <t>기본급</t>
    <phoneticPr fontId="1" type="noConversion"/>
  </si>
  <si>
    <t>잡수입</t>
    <phoneticPr fontId="1" type="noConversion"/>
  </si>
  <si>
    <t>제수당</t>
    <phoneticPr fontId="1" type="noConversion"/>
  </si>
  <si>
    <t>전입금</t>
    <phoneticPr fontId="1" type="noConversion"/>
  </si>
  <si>
    <t>사업주부담금</t>
    <phoneticPr fontId="1" type="noConversion"/>
  </si>
  <si>
    <t>고용장려금</t>
    <phoneticPr fontId="1" type="noConversion"/>
  </si>
  <si>
    <t>퇴직적립금</t>
    <phoneticPr fontId="1" type="noConversion"/>
  </si>
  <si>
    <t>이월금</t>
    <phoneticPr fontId="1" type="noConversion"/>
  </si>
  <si>
    <t>기타후생경비</t>
    <phoneticPr fontId="1" type="noConversion"/>
  </si>
  <si>
    <t>근로지원</t>
    <phoneticPr fontId="1" type="noConversion"/>
  </si>
  <si>
    <t>단순인건비</t>
    <phoneticPr fontId="1" type="noConversion"/>
  </si>
  <si>
    <t>근로지원인 지원사업</t>
    <phoneticPr fontId="1" type="noConversion"/>
  </si>
  <si>
    <t>서비스비용</t>
    <phoneticPr fontId="1" type="noConversion"/>
  </si>
  <si>
    <t>업무추진비</t>
    <phoneticPr fontId="1" type="noConversion"/>
  </si>
  <si>
    <t>업무추진비 계</t>
    <phoneticPr fontId="1" type="noConversion"/>
  </si>
  <si>
    <t>기관운영비</t>
    <phoneticPr fontId="1" type="noConversion"/>
  </si>
  <si>
    <t>회의비</t>
    <phoneticPr fontId="1" type="noConversion"/>
  </si>
  <si>
    <t>운영비</t>
    <phoneticPr fontId="1" type="noConversion"/>
  </si>
  <si>
    <t>운영비 계</t>
    <phoneticPr fontId="1" type="noConversion"/>
  </si>
  <si>
    <t>여비</t>
    <phoneticPr fontId="1" type="noConversion"/>
  </si>
  <si>
    <t>공공요금</t>
    <phoneticPr fontId="1" type="noConversion"/>
  </si>
  <si>
    <t>제세공과금</t>
    <phoneticPr fontId="1" type="noConversion"/>
  </si>
  <si>
    <t>수용비및수수료</t>
    <phoneticPr fontId="1" type="noConversion"/>
  </si>
  <si>
    <t>수리및설치비</t>
    <phoneticPr fontId="1" type="noConversion"/>
  </si>
  <si>
    <t>임대료및관리비</t>
    <phoneticPr fontId="1" type="noConversion"/>
  </si>
  <si>
    <t>유지보수비</t>
    <phoneticPr fontId="1" type="noConversion"/>
  </si>
  <si>
    <t>재산조성비</t>
    <phoneticPr fontId="1" type="noConversion"/>
  </si>
  <si>
    <t>자산취득비</t>
    <phoneticPr fontId="1" type="noConversion"/>
  </si>
  <si>
    <t>비품구입</t>
    <phoneticPr fontId="1" type="noConversion"/>
  </si>
  <si>
    <t>사업비</t>
    <phoneticPr fontId="1" type="noConversion"/>
  </si>
  <si>
    <t>근로지원사업</t>
    <phoneticPr fontId="1" type="noConversion"/>
  </si>
  <si>
    <t>전출금</t>
    <phoneticPr fontId="1" type="noConversion"/>
  </si>
  <si>
    <t>예비비</t>
    <phoneticPr fontId="1" type="noConversion"/>
  </si>
  <si>
    <t>사단법인 윌 2023년 세입. 세출 예산</t>
    <phoneticPr fontId="1" type="noConversion"/>
  </si>
  <si>
    <t>* 2023년도 예산 총괄표</t>
    <phoneticPr fontId="1" type="noConversion"/>
  </si>
  <si>
    <t>2022년 예산(A)</t>
    <phoneticPr fontId="1" type="noConversion"/>
  </si>
  <si>
    <t>2023년 예산(B)</t>
    <phoneticPr fontId="1" type="noConversion"/>
  </si>
  <si>
    <t>기금</t>
    <phoneticPr fontId="1" type="noConversion"/>
  </si>
  <si>
    <t>보조금</t>
    <phoneticPr fontId="1" type="noConversion"/>
  </si>
  <si>
    <t>서울시사회복지기금</t>
    <phoneticPr fontId="1" type="noConversion"/>
  </si>
  <si>
    <t xml:space="preserve">사회복지기금 </t>
    <phoneticPr fontId="1" type="noConversion"/>
  </si>
  <si>
    <t>사단법인 윌 2022년 세입. 세출 결산</t>
    <phoneticPr fontId="1" type="noConversion"/>
  </si>
  <si>
    <t>* 2022년도 결산 총괄표</t>
    <phoneticPr fontId="1" type="noConversion"/>
  </si>
  <si>
    <t>2022년 결산(B)</t>
    <phoneticPr fontId="1" type="noConversion"/>
  </si>
  <si>
    <t>예금이자수입</t>
    <phoneticPr fontId="1" type="noConversion"/>
  </si>
  <si>
    <t>반환금</t>
    <phoneticPr fontId="1" type="noConversion"/>
  </si>
  <si>
    <t>차기이월금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</si>
</sst>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#,##0_);\(#,##0\)"/>
    <numFmt numFmtId="178" formatCode="#,##0_ "/>
    <numFmt numFmtId="179" formatCode="#,##0_);[Red]\(#,##0\)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176" fontId="0" fillId="2" borderId="7" xfId="0" applyNumberFormat="1" applyFill="1" applyBorder="1">
      <alignment vertical="center"/>
    </xf>
    <xf numFmtId="176" fontId="0" fillId="2" borderId="6" xfId="0" applyNumberFormat="1" applyFill="1" applyBorder="1" applyAlignment="1">
      <alignment horizontal="right" vertical="center" shrinkToFit="1"/>
    </xf>
    <xf numFmtId="176" fontId="0" fillId="3" borderId="7" xfId="0" applyNumberFormat="1" applyFill="1" applyBorder="1">
      <alignment vertical="center"/>
    </xf>
    <xf numFmtId="176" fontId="0" fillId="3" borderId="7" xfId="0" applyNumberFormat="1" applyFill="1" applyBorder="1" applyAlignment="1">
      <alignment horizontal="right" vertical="center"/>
    </xf>
    <xf numFmtId="0" fontId="0" fillId="0" borderId="7" xfId="0" applyBorder="1" applyAlignment="1">
      <alignment horizontal="left" vertical="center" shrinkToFit="1"/>
    </xf>
    <xf numFmtId="176" fontId="0" fillId="0" borderId="7" xfId="0" applyNumberFormat="1" applyBorder="1">
      <alignment vertical="center"/>
    </xf>
    <xf numFmtId="176" fontId="0" fillId="4" borderId="7" xfId="0" applyNumberFormat="1" applyFill="1" applyBorder="1">
      <alignment vertical="center"/>
    </xf>
    <xf numFmtId="176" fontId="0" fillId="4" borderId="7" xfId="0" applyNumberFormat="1" applyFill="1" applyBorder="1" applyAlignment="1">
      <alignment horizontal="right" vertical="center"/>
    </xf>
    <xf numFmtId="177" fontId="0" fillId="0" borderId="7" xfId="0" applyNumberFormat="1" applyBorder="1" applyAlignment="1">
      <alignment horizontal="left" vertical="center"/>
    </xf>
    <xf numFmtId="176" fontId="0" fillId="0" borderId="7" xfId="0" applyNumberFormat="1" applyBorder="1" applyAlignment="1">
      <alignment horizontal="right" vertical="center"/>
    </xf>
    <xf numFmtId="177" fontId="0" fillId="0" borderId="7" xfId="0" applyNumberFormat="1" applyBorder="1" applyAlignment="1">
      <alignment horizontal="right" vertical="center"/>
    </xf>
    <xf numFmtId="178" fontId="0" fillId="0" borderId="7" xfId="0" applyNumberFormat="1" applyBorder="1">
      <alignment vertical="center"/>
    </xf>
    <xf numFmtId="177" fontId="0" fillId="0" borderId="13" xfId="0" applyNumberFormat="1" applyBorder="1" applyAlignment="1">
      <alignment horizontal="left" vertical="center"/>
    </xf>
    <xf numFmtId="176" fontId="0" fillId="0" borderId="13" xfId="0" applyNumberFormat="1" applyBorder="1" applyAlignment="1">
      <alignment horizontal="right" vertical="center"/>
    </xf>
    <xf numFmtId="176" fontId="0" fillId="0" borderId="25" xfId="0" applyNumberFormat="1" applyBorder="1" applyAlignment="1">
      <alignment horizontal="right" vertical="center"/>
    </xf>
    <xf numFmtId="179" fontId="0" fillId="0" borderId="0" xfId="0" applyNumberFormat="1" applyAlignment="1">
      <alignment vertical="center" shrinkToFit="1"/>
    </xf>
    <xf numFmtId="179" fontId="0" fillId="0" borderId="0" xfId="0" applyNumberFormat="1" applyAlignment="1">
      <alignment horizontal="left" vertical="center" shrinkToFit="1"/>
    </xf>
    <xf numFmtId="179" fontId="0" fillId="0" borderId="0" xfId="0" applyNumberFormat="1">
      <alignment vertical="center"/>
    </xf>
    <xf numFmtId="179" fontId="2" fillId="0" borderId="0" xfId="0" applyNumberFormat="1" applyFont="1">
      <alignment vertical="center"/>
    </xf>
    <xf numFmtId="179" fontId="0" fillId="0" borderId="0" xfId="0" applyNumberFormat="1" applyAlignment="1">
      <alignment horizontal="center" vertical="center"/>
    </xf>
    <xf numFmtId="179" fontId="0" fillId="0" borderId="0" xfId="0" applyNumberFormat="1" applyAlignment="1">
      <alignment horizontal="left" vertical="center"/>
    </xf>
    <xf numFmtId="179" fontId="3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horizontal="right" vertical="center"/>
    </xf>
    <xf numFmtId="179" fontId="0" fillId="0" borderId="7" xfId="0" applyNumberFormat="1" applyBorder="1" applyAlignment="1">
      <alignment horizontal="center" vertical="center"/>
    </xf>
    <xf numFmtId="179" fontId="0" fillId="0" borderId="8" xfId="0" applyNumberFormat="1" applyBorder="1" applyAlignment="1">
      <alignment horizontal="center" vertical="center"/>
    </xf>
    <xf numFmtId="179" fontId="0" fillId="2" borderId="7" xfId="0" applyNumberFormat="1" applyFill="1" applyBorder="1">
      <alignment vertical="center"/>
    </xf>
    <xf numFmtId="179" fontId="0" fillId="2" borderId="8" xfId="0" applyNumberFormat="1" applyFill="1" applyBorder="1">
      <alignment vertical="center"/>
    </xf>
    <xf numFmtId="179" fontId="0" fillId="2" borderId="6" xfId="0" applyNumberFormat="1" applyFill="1" applyBorder="1" applyAlignment="1">
      <alignment horizontal="right" vertical="center" shrinkToFit="1"/>
    </xf>
    <xf numFmtId="179" fontId="0" fillId="2" borderId="9" xfId="0" applyNumberFormat="1" applyFill="1" applyBorder="1" applyAlignment="1">
      <alignment horizontal="right" vertical="center" shrinkToFit="1"/>
    </xf>
    <xf numFmtId="179" fontId="0" fillId="3" borderId="7" xfId="0" applyNumberFormat="1" applyFill="1" applyBorder="1">
      <alignment vertical="center"/>
    </xf>
    <xf numFmtId="179" fontId="0" fillId="3" borderId="8" xfId="0" applyNumberFormat="1" applyFill="1" applyBorder="1" applyAlignment="1">
      <alignment horizontal="right" vertical="center"/>
    </xf>
    <xf numFmtId="179" fontId="0" fillId="3" borderId="7" xfId="0" applyNumberFormat="1" applyFill="1" applyBorder="1" applyAlignment="1">
      <alignment vertical="center" shrinkToFit="1"/>
    </xf>
    <xf numFmtId="179" fontId="0" fillId="3" borderId="7" xfId="0" applyNumberFormat="1" applyFill="1" applyBorder="1" applyAlignment="1">
      <alignment horizontal="right" vertical="center"/>
    </xf>
    <xf numFmtId="179" fontId="0" fillId="0" borderId="7" xfId="0" applyNumberFormat="1" applyBorder="1" applyAlignment="1">
      <alignment horizontal="left" vertical="center" shrinkToFit="1"/>
    </xf>
    <xf numFmtId="179" fontId="0" fillId="0" borderId="7" xfId="0" applyNumberFormat="1" applyBorder="1">
      <alignment vertical="center"/>
    </xf>
    <xf numFmtId="179" fontId="0" fillId="0" borderId="8" xfId="0" applyNumberFormat="1" applyBorder="1" applyAlignment="1">
      <alignment horizontal="right" vertical="center"/>
    </xf>
    <xf numFmtId="179" fontId="0" fillId="0" borderId="13" xfId="0" applyNumberFormat="1" applyBorder="1" applyAlignment="1">
      <alignment horizontal="center" vertical="center"/>
    </xf>
    <xf numFmtId="179" fontId="0" fillId="4" borderId="7" xfId="0" applyNumberFormat="1" applyFill="1" applyBorder="1" applyAlignment="1">
      <alignment horizontal="left" vertical="center"/>
    </xf>
    <xf numFmtId="179" fontId="0" fillId="4" borderId="7" xfId="0" applyNumberFormat="1" applyFill="1" applyBorder="1" applyAlignment="1">
      <alignment horizontal="right" vertical="center"/>
    </xf>
    <xf numFmtId="179" fontId="0" fillId="4" borderId="8" xfId="0" applyNumberFormat="1" applyFill="1" applyBorder="1" applyAlignment="1">
      <alignment horizontal="right" vertical="center"/>
    </xf>
    <xf numFmtId="179" fontId="0" fillId="0" borderId="7" xfId="0" applyNumberFormat="1" applyBorder="1" applyAlignment="1">
      <alignment horizontal="left" vertical="center"/>
    </xf>
    <xf numFmtId="179" fontId="0" fillId="0" borderId="7" xfId="0" applyNumberFormat="1" applyBorder="1" applyAlignment="1">
      <alignment horizontal="right" vertical="center"/>
    </xf>
    <xf numFmtId="179" fontId="0" fillId="3" borderId="8" xfId="0" applyNumberFormat="1" applyFill="1" applyBorder="1">
      <alignment vertical="center"/>
    </xf>
    <xf numFmtId="179" fontId="0" fillId="0" borderId="8" xfId="0" applyNumberFormat="1" applyBorder="1">
      <alignment vertical="center"/>
    </xf>
    <xf numFmtId="179" fontId="0" fillId="4" borderId="7" xfId="0" applyNumberFormat="1" applyFill="1" applyBorder="1">
      <alignment vertical="center"/>
    </xf>
    <xf numFmtId="0" fontId="0" fillId="0" borderId="7" xfId="0" applyBorder="1" applyAlignment="1">
      <alignment vertical="center" wrapText="1" shrinkToFit="1"/>
    </xf>
    <xf numFmtId="179" fontId="0" fillId="0" borderId="18" xfId="0" applyNumberFormat="1" applyBorder="1" applyAlignment="1">
      <alignment vertical="center" shrinkToFit="1"/>
    </xf>
    <xf numFmtId="179" fontId="0" fillId="0" borderId="15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19" xfId="0" applyNumberFormat="1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 wrapText="1"/>
    </xf>
    <xf numFmtId="179" fontId="0" fillId="0" borderId="13" xfId="0" applyNumberFormat="1" applyBorder="1" applyAlignment="1">
      <alignment horizontal="left" vertical="center"/>
    </xf>
    <xf numFmtId="179" fontId="0" fillId="0" borderId="13" xfId="0" applyNumberFormat="1" applyBorder="1" applyAlignment="1">
      <alignment horizontal="right" vertical="center"/>
    </xf>
    <xf numFmtId="179" fontId="0" fillId="0" borderId="20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22" xfId="0" applyNumberFormat="1" applyBorder="1">
      <alignment vertical="center"/>
    </xf>
    <xf numFmtId="179" fontId="0" fillId="0" borderId="30" xfId="0" applyNumberFormat="1" applyBorder="1" applyAlignment="1">
      <alignment horizontal="center"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25" xfId="0" applyNumberFormat="1" applyBorder="1" applyAlignment="1">
      <alignment horizontal="left" vertical="center"/>
    </xf>
    <xf numFmtId="179" fontId="0" fillId="0" borderId="25" xfId="0" applyNumberFormat="1" applyBorder="1" applyAlignment="1">
      <alignment horizontal="right" vertical="center"/>
    </xf>
    <xf numFmtId="179" fontId="0" fillId="0" borderId="26" xfId="0" applyNumberFormat="1" applyBorder="1" applyAlignment="1">
      <alignment horizontal="right" vertical="center"/>
    </xf>
    <xf numFmtId="176" fontId="0" fillId="3" borderId="8" xfId="0" applyNumberFormat="1" applyFill="1" applyBorder="1">
      <alignment vertical="center"/>
    </xf>
    <xf numFmtId="176" fontId="0" fillId="0" borderId="8" xfId="0" applyNumberFormat="1" applyBorder="1">
      <alignment vertical="center"/>
    </xf>
    <xf numFmtId="179" fontId="0" fillId="0" borderId="20" xfId="0" applyNumberFormat="1" applyBorder="1" applyAlignment="1">
      <alignment vertical="center" shrinkToFit="1"/>
    </xf>
    <xf numFmtId="179" fontId="0" fillId="0" borderId="21" xfId="0" applyNumberFormat="1" applyBorder="1" applyAlignment="1">
      <alignment vertical="center" shrinkToFit="1"/>
    </xf>
    <xf numFmtId="179" fontId="0" fillId="0" borderId="21" xfId="0" applyNumberFormat="1" applyBorder="1" applyAlignment="1">
      <alignment horizontal="left" vertical="center" shrinkToFit="1"/>
    </xf>
    <xf numFmtId="179" fontId="0" fillId="0" borderId="24" xfId="0" applyNumberFormat="1" applyBorder="1">
      <alignment vertical="center"/>
    </xf>
    <xf numFmtId="179" fontId="0" fillId="0" borderId="25" xfId="0" applyNumberFormat="1" applyBorder="1">
      <alignment vertical="center"/>
    </xf>
    <xf numFmtId="179" fontId="0" fillId="0" borderId="1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 shrinkToFit="1"/>
    </xf>
    <xf numFmtId="179" fontId="0" fillId="0" borderId="5" xfId="0" applyNumberFormat="1" applyBorder="1" applyAlignment="1">
      <alignment horizontal="center" vertical="center" shrinkToFit="1"/>
    </xf>
    <xf numFmtId="179" fontId="0" fillId="0" borderId="6" xfId="0" applyNumberFormat="1" applyBorder="1" applyAlignment="1">
      <alignment horizontal="center" vertical="center" shrinkToFit="1"/>
    </xf>
    <xf numFmtId="179" fontId="0" fillId="2" borderId="4" xfId="0" applyNumberFormat="1" applyFill="1" applyBorder="1" applyAlignment="1">
      <alignment horizontal="center" vertical="center" shrinkToFit="1"/>
    </xf>
    <xf numFmtId="179" fontId="0" fillId="2" borderId="5" xfId="0" applyNumberFormat="1" applyFill="1" applyBorder="1" applyAlignment="1">
      <alignment horizontal="center" vertical="center" shrinkToFit="1"/>
    </xf>
    <xf numFmtId="179" fontId="0" fillId="2" borderId="6" xfId="0" applyNumberFormat="1" applyFill="1" applyBorder="1" applyAlignment="1">
      <alignment horizontal="center" vertical="center" shrinkToFit="1"/>
    </xf>
    <xf numFmtId="179" fontId="0" fillId="0" borderId="10" xfId="0" applyNumberFormat="1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179" fontId="0" fillId="0" borderId="23" xfId="0" applyNumberFormat="1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 wrapText="1"/>
    </xf>
    <xf numFmtId="179" fontId="0" fillId="0" borderId="14" xfId="0" applyNumberFormat="1" applyBorder="1" applyAlignment="1">
      <alignment horizontal="center" vertical="center" wrapText="1"/>
    </xf>
    <xf numFmtId="179" fontId="0" fillId="0" borderId="24" xfId="0" applyNumberFormat="1" applyBorder="1" applyAlignment="1">
      <alignment horizontal="center" vertical="center" wrapText="1"/>
    </xf>
    <xf numFmtId="179" fontId="0" fillId="0" borderId="10" xfId="0" applyNumberFormat="1" applyBorder="1" applyAlignment="1">
      <alignment horizontal="center" vertical="center" shrinkToFit="1"/>
    </xf>
    <xf numFmtId="179" fontId="0" fillId="0" borderId="12" xfId="0" applyNumberFormat="1" applyBorder="1" applyAlignment="1">
      <alignment horizontal="center" vertical="center" shrinkToFit="1"/>
    </xf>
    <xf numFmtId="179" fontId="0" fillId="0" borderId="16" xfId="0" applyNumberFormat="1" applyBorder="1" applyAlignment="1">
      <alignment horizontal="center" vertical="center" shrinkToFit="1"/>
    </xf>
    <xf numFmtId="179" fontId="0" fillId="3" borderId="11" xfId="0" applyNumberFormat="1" applyFill="1" applyBorder="1" applyAlignment="1">
      <alignment horizontal="center" vertical="center" shrinkToFit="1"/>
    </xf>
    <xf numFmtId="179" fontId="0" fillId="3" borderId="6" xfId="0" applyNumberFormat="1" applyFill="1" applyBorder="1" applyAlignment="1">
      <alignment horizontal="center" vertical="center" shrinkToFit="1"/>
    </xf>
    <xf numFmtId="179" fontId="0" fillId="0" borderId="16" xfId="0" applyNumberFormat="1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 shrinkToFit="1"/>
    </xf>
    <xf numFmtId="179" fontId="0" fillId="0" borderId="14" xfId="0" applyNumberFormat="1" applyBorder="1" applyAlignment="1">
      <alignment horizontal="center" vertical="center" shrinkToFit="1"/>
    </xf>
    <xf numFmtId="179" fontId="0" fillId="0" borderId="17" xfId="0" applyNumberFormat="1" applyBorder="1" applyAlignment="1">
      <alignment horizontal="center" vertical="center" shrinkToFit="1"/>
    </xf>
    <xf numFmtId="179" fontId="0" fillId="0" borderId="13" xfId="0" applyNumberFormat="1" applyBorder="1" applyAlignment="1">
      <alignment horizontal="center" vertical="center"/>
    </xf>
    <xf numFmtId="179" fontId="0" fillId="0" borderId="14" xfId="0" applyNumberFormat="1" applyBorder="1" applyAlignment="1">
      <alignment horizontal="center" vertical="center"/>
    </xf>
    <xf numFmtId="179" fontId="0" fillId="0" borderId="17" xfId="0" applyNumberFormat="1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 wrapText="1" shrinkToFit="1"/>
    </xf>
    <xf numFmtId="179" fontId="0" fillId="0" borderId="14" xfId="0" applyNumberFormat="1" applyBorder="1" applyAlignment="1">
      <alignment horizontal="center" vertical="center" wrapText="1" shrinkToFit="1"/>
    </xf>
    <xf numFmtId="179" fontId="0" fillId="0" borderId="17" xfId="0" applyNumberFormat="1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179" fontId="0" fillId="0" borderId="27" xfId="0" applyNumberFormat="1" applyBorder="1" applyAlignment="1">
      <alignment horizontal="center" vertical="center"/>
    </xf>
    <xf numFmtId="179" fontId="0" fillId="0" borderId="28" xfId="0" applyNumberFormat="1" applyBorder="1" applyAlignment="1">
      <alignment horizontal="center" vertical="center"/>
    </xf>
    <xf numFmtId="179" fontId="0" fillId="0" borderId="29" xfId="0" applyNumberFormat="1" applyBorder="1" applyAlignment="1">
      <alignment horizontal="center" vertical="center"/>
    </xf>
    <xf numFmtId="179" fontId="0" fillId="0" borderId="17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C8814-8DCB-4434-BD99-C0ABF12E6D9A}">
  <sheetPr>
    <pageSetUpPr fitToPage="1"/>
  </sheetPr>
  <dimension ref="A1:M40"/>
  <sheetViews>
    <sheetView tabSelected="1" topLeftCell="G1" zoomScaleSheetLayoutView="100" workbookViewId="0">
      <selection activeCell="J8" sqref="J8"/>
    </sheetView>
  </sheetViews>
  <sheetFormatPr defaultColWidth="9" defaultRowHeight="16.5" x14ac:dyDescent="0.3"/>
  <cols>
    <col min="1" max="1" width="9" style="16" customWidth="1"/>
    <col min="2" max="2" width="12.375" style="16" customWidth="1"/>
    <col min="3" max="3" width="14.75" style="17" customWidth="1"/>
    <col min="4" max="4" width="14.5" style="18" customWidth="1"/>
    <col min="5" max="5" width="14" style="18" customWidth="1"/>
    <col min="6" max="6" width="14.5" style="18" customWidth="1"/>
    <col min="7" max="7" width="10.5" style="18" customWidth="1"/>
    <col min="8" max="8" width="11.75" style="20" customWidth="1"/>
    <col min="9" max="9" width="18.875" style="21" customWidth="1"/>
    <col min="10" max="12" width="14.5" style="18" customWidth="1"/>
    <col min="13" max="13" width="23.875" style="18" customWidth="1"/>
    <col min="14" max="16384" width="9" style="18"/>
  </cols>
  <sheetData>
    <row r="1" spans="1:13" ht="26.25" customHeight="1" x14ac:dyDescent="0.3">
      <c r="A1" s="16" t="s">
        <v>0</v>
      </c>
      <c r="E1" s="19" t="s">
        <v>56</v>
      </c>
    </row>
    <row r="2" spans="1:13" ht="20.25" x14ac:dyDescent="0.3">
      <c r="A2" s="22" t="s">
        <v>57</v>
      </c>
    </row>
    <row r="3" spans="1:13" ht="17.25" thickBot="1" x14ac:dyDescent="0.35">
      <c r="L3" s="23" t="s">
        <v>1</v>
      </c>
    </row>
    <row r="4" spans="1:13" ht="25.5" customHeight="1" x14ac:dyDescent="0.3">
      <c r="A4" s="69" t="s">
        <v>2</v>
      </c>
      <c r="B4" s="70"/>
      <c r="C4" s="70"/>
      <c r="D4" s="70"/>
      <c r="E4" s="70"/>
      <c r="F4" s="71"/>
      <c r="G4" s="70" t="s">
        <v>3</v>
      </c>
      <c r="H4" s="70"/>
      <c r="I4" s="70"/>
      <c r="J4" s="70"/>
      <c r="K4" s="70"/>
      <c r="L4" s="71"/>
    </row>
    <row r="5" spans="1:13" ht="31.5" customHeight="1" x14ac:dyDescent="0.3">
      <c r="A5" s="72" t="s">
        <v>4</v>
      </c>
      <c r="B5" s="73"/>
      <c r="C5" s="74"/>
      <c r="D5" s="24" t="s">
        <v>50</v>
      </c>
      <c r="E5" s="24" t="s">
        <v>58</v>
      </c>
      <c r="F5" s="25" t="s">
        <v>5</v>
      </c>
      <c r="G5" s="73" t="s">
        <v>4</v>
      </c>
      <c r="H5" s="73"/>
      <c r="I5" s="74"/>
      <c r="J5" s="24" t="s">
        <v>50</v>
      </c>
      <c r="K5" s="24" t="s">
        <v>58</v>
      </c>
      <c r="L5" s="25" t="s">
        <v>5</v>
      </c>
    </row>
    <row r="6" spans="1:13" x14ac:dyDescent="0.3">
      <c r="A6" s="75" t="s">
        <v>6</v>
      </c>
      <c r="B6" s="76"/>
      <c r="C6" s="77"/>
      <c r="D6" s="1">
        <f>D7+D14+D18</f>
        <v>2457099149</v>
      </c>
      <c r="E6" s="26">
        <f>E7+E14+E18</f>
        <v>2084525915</v>
      </c>
      <c r="F6" s="27">
        <f>F7+F13</f>
        <v>-3635056</v>
      </c>
      <c r="G6" s="76" t="s">
        <v>6</v>
      </c>
      <c r="H6" s="76"/>
      <c r="I6" s="77"/>
      <c r="J6" s="2">
        <f>J7+J26+J28+J32+J33</f>
        <v>2457099149</v>
      </c>
      <c r="K6" s="28">
        <f>K7+K26+K28+K35+K32+K33+K34</f>
        <v>2084525915</v>
      </c>
      <c r="L6" s="29">
        <f>K6-J6</f>
        <v>-372573234</v>
      </c>
      <c r="M6" s="18">
        <f>K6-E6</f>
        <v>0</v>
      </c>
    </row>
    <row r="7" spans="1:13" x14ac:dyDescent="0.3">
      <c r="A7" s="84" t="s">
        <v>7</v>
      </c>
      <c r="B7" s="87" t="s">
        <v>8</v>
      </c>
      <c r="C7" s="88"/>
      <c r="D7" s="3">
        <f>SUM(D8:D13)</f>
        <v>123750663</v>
      </c>
      <c r="E7" s="30">
        <f>SUM(E8:E13)</f>
        <v>120115607</v>
      </c>
      <c r="F7" s="31">
        <f>E7-D7</f>
        <v>-3635056</v>
      </c>
      <c r="G7" s="78" t="s">
        <v>9</v>
      </c>
      <c r="H7" s="32" t="s">
        <v>8</v>
      </c>
      <c r="I7" s="32"/>
      <c r="J7" s="4">
        <f>J8+J15+J18</f>
        <v>2274161938</v>
      </c>
      <c r="K7" s="33">
        <f>K8+K15+K18</f>
        <v>1756765210</v>
      </c>
      <c r="L7" s="31">
        <f>K7-J7</f>
        <v>-517396728</v>
      </c>
    </row>
    <row r="8" spans="1:13" x14ac:dyDescent="0.3">
      <c r="A8" s="85"/>
      <c r="B8" s="90" t="s">
        <v>10</v>
      </c>
      <c r="C8" s="34" t="s">
        <v>11</v>
      </c>
      <c r="D8" s="6">
        <v>12600000</v>
      </c>
      <c r="E8" s="35">
        <v>10890000</v>
      </c>
      <c r="F8" s="36">
        <f>E8-D8</f>
        <v>-1710000</v>
      </c>
      <c r="G8" s="79"/>
      <c r="H8" s="93" t="s">
        <v>12</v>
      </c>
      <c r="I8" s="38" t="s">
        <v>13</v>
      </c>
      <c r="J8" s="8">
        <f>SUM(J9:J14)</f>
        <v>2219555938</v>
      </c>
      <c r="K8" s="39">
        <f>SUM(K9:K14)</f>
        <v>1746070970</v>
      </c>
      <c r="L8" s="40">
        <f>K8-J8</f>
        <v>-473484968</v>
      </c>
    </row>
    <row r="9" spans="1:13" x14ac:dyDescent="0.3">
      <c r="A9" s="85"/>
      <c r="B9" s="91"/>
      <c r="C9" s="34" t="s">
        <v>14</v>
      </c>
      <c r="D9" s="6">
        <v>32750000</v>
      </c>
      <c r="E9" s="35">
        <v>31833000</v>
      </c>
      <c r="F9" s="36">
        <f t="shared" ref="F9:F17" si="0">E9-D9</f>
        <v>-917000</v>
      </c>
      <c r="G9" s="79"/>
      <c r="H9" s="94"/>
      <c r="I9" s="41" t="s">
        <v>15</v>
      </c>
      <c r="J9" s="10">
        <v>1847916000</v>
      </c>
      <c r="K9" s="42">
        <v>1477040844</v>
      </c>
      <c r="L9" s="36">
        <f t="shared" ref="L9:L35" si="1">K9-J9</f>
        <v>-370875156</v>
      </c>
    </row>
    <row r="10" spans="1:13" x14ac:dyDescent="0.3">
      <c r="A10" s="85"/>
      <c r="B10" s="91"/>
      <c r="C10" s="34" t="s">
        <v>16</v>
      </c>
      <c r="D10" s="6">
        <v>18900000</v>
      </c>
      <c r="E10" s="35">
        <v>17891944</v>
      </c>
      <c r="F10" s="36">
        <f t="shared" si="0"/>
        <v>-1008056</v>
      </c>
      <c r="G10" s="79"/>
      <c r="H10" s="94"/>
      <c r="I10" s="41" t="s">
        <v>17</v>
      </c>
      <c r="J10" s="11">
        <v>14161200</v>
      </c>
      <c r="K10" s="42">
        <v>8626890</v>
      </c>
      <c r="L10" s="36">
        <f t="shared" si="1"/>
        <v>-5534310</v>
      </c>
    </row>
    <row r="11" spans="1:13" x14ac:dyDescent="0.3">
      <c r="A11" s="85"/>
      <c r="B11" s="91"/>
      <c r="C11" s="34" t="s">
        <v>18</v>
      </c>
      <c r="D11" s="6">
        <v>40000000</v>
      </c>
      <c r="E11" s="35">
        <v>40000000</v>
      </c>
      <c r="F11" s="36">
        <f t="shared" si="0"/>
        <v>0</v>
      </c>
      <c r="G11" s="79"/>
      <c r="H11" s="94"/>
      <c r="I11" s="41" t="s">
        <v>19</v>
      </c>
      <c r="J11" s="10">
        <v>194117645</v>
      </c>
      <c r="K11" s="42">
        <v>136326620</v>
      </c>
      <c r="L11" s="36">
        <f t="shared" si="1"/>
        <v>-57791025</v>
      </c>
    </row>
    <row r="12" spans="1:13" x14ac:dyDescent="0.3">
      <c r="A12" s="85"/>
      <c r="B12" s="91"/>
      <c r="C12" s="5" t="s">
        <v>20</v>
      </c>
      <c r="D12" s="6">
        <v>2250000</v>
      </c>
      <c r="E12" s="35">
        <v>2250000</v>
      </c>
      <c r="F12" s="36">
        <f t="shared" si="0"/>
        <v>0</v>
      </c>
      <c r="G12" s="79"/>
      <c r="H12" s="94"/>
      <c r="I12" s="41" t="s">
        <v>21</v>
      </c>
      <c r="J12" s="10">
        <v>159770693</v>
      </c>
      <c r="K12" s="42">
        <v>123443516</v>
      </c>
      <c r="L12" s="36">
        <f t="shared" si="1"/>
        <v>-36327177</v>
      </c>
    </row>
    <row r="13" spans="1:13" x14ac:dyDescent="0.3">
      <c r="A13" s="86"/>
      <c r="B13" s="92"/>
      <c r="C13" s="34" t="s">
        <v>22</v>
      </c>
      <c r="D13" s="6">
        <v>17250663</v>
      </c>
      <c r="E13" s="35">
        <v>17250663</v>
      </c>
      <c r="F13" s="36">
        <f t="shared" si="0"/>
        <v>0</v>
      </c>
      <c r="G13" s="79"/>
      <c r="H13" s="94"/>
      <c r="I13" s="41" t="s">
        <v>23</v>
      </c>
      <c r="J13" s="6">
        <v>1392000</v>
      </c>
      <c r="K13" s="35">
        <v>633100</v>
      </c>
      <c r="L13" s="36">
        <f t="shared" si="1"/>
        <v>-758900</v>
      </c>
    </row>
    <row r="14" spans="1:13" ht="16.5" customHeight="1" x14ac:dyDescent="0.3">
      <c r="A14" s="84" t="s">
        <v>24</v>
      </c>
      <c r="B14" s="87" t="s">
        <v>8</v>
      </c>
      <c r="C14" s="88"/>
      <c r="D14" s="3">
        <f>SUM(D15:D17)</f>
        <v>2325438486</v>
      </c>
      <c r="E14" s="3">
        <f>SUM(E15:E17)</f>
        <v>1956497720</v>
      </c>
      <c r="F14" s="43">
        <f t="shared" si="0"/>
        <v>-368940766</v>
      </c>
      <c r="G14" s="79"/>
      <c r="H14" s="95"/>
      <c r="I14" s="41" t="s">
        <v>25</v>
      </c>
      <c r="J14" s="6">
        <v>2198400</v>
      </c>
      <c r="K14" s="35">
        <v>0</v>
      </c>
      <c r="L14" s="36">
        <f t="shared" si="1"/>
        <v>-2198400</v>
      </c>
    </row>
    <row r="15" spans="1:13" ht="18" customHeight="1" x14ac:dyDescent="0.3">
      <c r="A15" s="85"/>
      <c r="B15" s="96" t="s">
        <v>26</v>
      </c>
      <c r="C15" s="34" t="s">
        <v>27</v>
      </c>
      <c r="D15" s="6">
        <v>2146706400</v>
      </c>
      <c r="E15" s="35">
        <v>1777914881</v>
      </c>
      <c r="F15" s="44">
        <f t="shared" si="0"/>
        <v>-368791519</v>
      </c>
      <c r="G15" s="79"/>
      <c r="H15" s="93" t="s">
        <v>28</v>
      </c>
      <c r="I15" s="38" t="s">
        <v>29</v>
      </c>
      <c r="J15" s="7">
        <f>SUM(J16:J17)</f>
        <v>4300000</v>
      </c>
      <c r="K15" s="45">
        <f>SUM(K16:K17)</f>
        <v>600300</v>
      </c>
      <c r="L15" s="40">
        <f>K15-J15</f>
        <v>-3699700</v>
      </c>
    </row>
    <row r="16" spans="1:13" ht="16.5" customHeight="1" x14ac:dyDescent="0.3">
      <c r="A16" s="85"/>
      <c r="B16" s="97"/>
      <c r="C16" s="34" t="s">
        <v>16</v>
      </c>
      <c r="D16" s="6">
        <v>200000</v>
      </c>
      <c r="E16" s="35">
        <v>50753</v>
      </c>
      <c r="F16" s="44">
        <f t="shared" si="0"/>
        <v>-149247</v>
      </c>
      <c r="G16" s="79"/>
      <c r="H16" s="94"/>
      <c r="I16" s="41" t="s">
        <v>30</v>
      </c>
      <c r="J16" s="6">
        <v>3000000</v>
      </c>
      <c r="K16" s="35">
        <v>243000</v>
      </c>
      <c r="L16" s="36">
        <f t="shared" si="1"/>
        <v>-2757000</v>
      </c>
    </row>
    <row r="17" spans="1:12" x14ac:dyDescent="0.3">
      <c r="A17" s="86"/>
      <c r="B17" s="98"/>
      <c r="C17" s="34" t="s">
        <v>22</v>
      </c>
      <c r="D17" s="6">
        <v>178532086</v>
      </c>
      <c r="E17" s="35">
        <v>178532086</v>
      </c>
      <c r="F17" s="44">
        <f t="shared" si="0"/>
        <v>0</v>
      </c>
      <c r="G17" s="79"/>
      <c r="H17" s="95"/>
      <c r="I17" s="41" t="s">
        <v>31</v>
      </c>
      <c r="J17" s="6">
        <v>1300000</v>
      </c>
      <c r="K17" s="35">
        <v>357300</v>
      </c>
      <c r="L17" s="36">
        <f t="shared" si="1"/>
        <v>-942700</v>
      </c>
    </row>
    <row r="18" spans="1:12" x14ac:dyDescent="0.3">
      <c r="A18" s="99" t="s">
        <v>52</v>
      </c>
      <c r="B18" s="100" t="s">
        <v>8</v>
      </c>
      <c r="C18" s="101"/>
      <c r="D18" s="3">
        <f>SUM(D19:D21)</f>
        <v>7910000</v>
      </c>
      <c r="E18" s="3">
        <f>SUM(E19:E21)</f>
        <v>7912588</v>
      </c>
      <c r="F18" s="62">
        <f>SUM(F19:F21)</f>
        <v>2588</v>
      </c>
      <c r="G18" s="79"/>
      <c r="H18" s="93" t="s">
        <v>32</v>
      </c>
      <c r="I18" s="38" t="s">
        <v>33</v>
      </c>
      <c r="J18" s="7">
        <f>SUM(J19:J25)</f>
        <v>50306000</v>
      </c>
      <c r="K18" s="45">
        <f>SUM(K19:K25)</f>
        <v>10093940</v>
      </c>
      <c r="L18" s="40">
        <f>K18-J18</f>
        <v>-40212060</v>
      </c>
    </row>
    <row r="19" spans="1:12" x14ac:dyDescent="0.3">
      <c r="A19" s="99"/>
      <c r="B19" s="46" t="s">
        <v>53</v>
      </c>
      <c r="C19" s="5" t="s">
        <v>54</v>
      </c>
      <c r="D19" s="6">
        <v>7910000</v>
      </c>
      <c r="E19" s="6">
        <v>7910000</v>
      </c>
      <c r="F19" s="63">
        <v>0</v>
      </c>
      <c r="G19" s="79"/>
      <c r="H19" s="94"/>
      <c r="I19" s="9" t="s">
        <v>34</v>
      </c>
      <c r="J19" s="6">
        <v>600000</v>
      </c>
      <c r="K19" s="35">
        <v>59000</v>
      </c>
      <c r="L19" s="36">
        <f t="shared" si="1"/>
        <v>-541000</v>
      </c>
    </row>
    <row r="20" spans="1:12" x14ac:dyDescent="0.3">
      <c r="A20" s="99"/>
      <c r="B20" s="35" t="s">
        <v>16</v>
      </c>
      <c r="C20" s="35" t="s">
        <v>59</v>
      </c>
      <c r="D20" s="35"/>
      <c r="E20" s="35">
        <v>2588</v>
      </c>
      <c r="F20" s="63">
        <f>E20-D20</f>
        <v>2588</v>
      </c>
      <c r="G20" s="79"/>
      <c r="H20" s="94"/>
      <c r="I20" s="9" t="s">
        <v>35</v>
      </c>
      <c r="J20" s="6">
        <v>2760000</v>
      </c>
      <c r="K20" s="35">
        <v>823760</v>
      </c>
      <c r="L20" s="36">
        <f t="shared" si="1"/>
        <v>-1936240</v>
      </c>
    </row>
    <row r="21" spans="1:12" x14ac:dyDescent="0.3">
      <c r="A21" s="49"/>
      <c r="B21" s="18"/>
      <c r="C21" s="18"/>
      <c r="F21" s="48"/>
      <c r="G21" s="79"/>
      <c r="H21" s="94"/>
      <c r="I21" s="12" t="s">
        <v>36</v>
      </c>
      <c r="J21" s="12">
        <v>2206000</v>
      </c>
      <c r="K21" s="35">
        <v>1460760</v>
      </c>
      <c r="L21" s="36">
        <f t="shared" si="1"/>
        <v>-745240</v>
      </c>
    </row>
    <row r="22" spans="1:12" x14ac:dyDescent="0.3">
      <c r="A22" s="47"/>
      <c r="F22" s="48"/>
      <c r="G22" s="79"/>
      <c r="H22" s="94"/>
      <c r="I22" s="12" t="s">
        <v>37</v>
      </c>
      <c r="J22" s="12">
        <v>8540000</v>
      </c>
      <c r="K22" s="35">
        <v>5605420</v>
      </c>
      <c r="L22" s="36">
        <f t="shared" si="1"/>
        <v>-2934580</v>
      </c>
    </row>
    <row r="23" spans="1:12" x14ac:dyDescent="0.3">
      <c r="A23" s="47"/>
      <c r="F23" s="48"/>
      <c r="G23" s="79"/>
      <c r="H23" s="94"/>
      <c r="I23" s="12" t="s">
        <v>38</v>
      </c>
      <c r="J23" s="12">
        <v>3200000</v>
      </c>
      <c r="K23" s="35">
        <v>0</v>
      </c>
      <c r="L23" s="36">
        <f t="shared" si="1"/>
        <v>-3200000</v>
      </c>
    </row>
    <row r="24" spans="1:12" x14ac:dyDescent="0.3">
      <c r="A24" s="47"/>
      <c r="F24" s="48"/>
      <c r="G24" s="79"/>
      <c r="H24" s="94"/>
      <c r="I24" s="12" t="s">
        <v>39</v>
      </c>
      <c r="J24" s="12">
        <v>30000000</v>
      </c>
      <c r="K24" s="35">
        <v>0</v>
      </c>
      <c r="L24" s="36">
        <f t="shared" si="1"/>
        <v>-30000000</v>
      </c>
    </row>
    <row r="25" spans="1:12" x14ac:dyDescent="0.3">
      <c r="A25" s="47"/>
      <c r="F25" s="48"/>
      <c r="G25" s="89"/>
      <c r="H25" s="95"/>
      <c r="I25" s="12" t="s">
        <v>40</v>
      </c>
      <c r="J25" s="12">
        <v>3000000</v>
      </c>
      <c r="K25" s="35">
        <v>2145000</v>
      </c>
      <c r="L25" s="36">
        <f t="shared" si="1"/>
        <v>-855000</v>
      </c>
    </row>
    <row r="26" spans="1:12" x14ac:dyDescent="0.3">
      <c r="A26" s="49"/>
      <c r="B26" s="18"/>
      <c r="C26" s="18"/>
      <c r="F26" s="48"/>
      <c r="G26" s="102" t="s">
        <v>41</v>
      </c>
      <c r="H26" s="32" t="s">
        <v>8</v>
      </c>
      <c r="I26" s="32"/>
      <c r="J26" s="4">
        <f>J27</f>
        <v>6000000</v>
      </c>
      <c r="K26" s="33">
        <f>K27</f>
        <v>686240</v>
      </c>
      <c r="L26" s="31">
        <f t="shared" si="1"/>
        <v>-5313760</v>
      </c>
    </row>
    <row r="27" spans="1:12" x14ac:dyDescent="0.3">
      <c r="A27" s="49"/>
      <c r="B27" s="18"/>
      <c r="C27" s="18"/>
      <c r="F27" s="48"/>
      <c r="G27" s="103"/>
      <c r="H27" s="37" t="s">
        <v>42</v>
      </c>
      <c r="I27" s="41" t="s">
        <v>43</v>
      </c>
      <c r="J27" s="6">
        <v>6000000</v>
      </c>
      <c r="K27" s="35">
        <v>686240</v>
      </c>
      <c r="L27" s="36">
        <f t="shared" si="1"/>
        <v>-5313760</v>
      </c>
    </row>
    <row r="28" spans="1:12" x14ac:dyDescent="0.3">
      <c r="A28" s="47"/>
      <c r="F28" s="48"/>
      <c r="G28" s="102" t="s">
        <v>44</v>
      </c>
      <c r="H28" s="32" t="s">
        <v>8</v>
      </c>
      <c r="I28" s="32"/>
      <c r="J28" s="4">
        <f>SUM(J29:J31)</f>
        <v>63558000</v>
      </c>
      <c r="K28" s="33">
        <f>SUM(K29:K31)</f>
        <v>50154430</v>
      </c>
      <c r="L28" s="31">
        <f t="shared" si="1"/>
        <v>-13403570</v>
      </c>
    </row>
    <row r="29" spans="1:12" x14ac:dyDescent="0.3">
      <c r="A29" s="47"/>
      <c r="F29" s="48"/>
      <c r="G29" s="103"/>
      <c r="H29" s="81" t="s">
        <v>44</v>
      </c>
      <c r="I29" s="9" t="s">
        <v>10</v>
      </c>
      <c r="J29" s="10">
        <v>27022000</v>
      </c>
      <c r="K29" s="42">
        <v>25870270</v>
      </c>
      <c r="L29" s="36">
        <f t="shared" si="1"/>
        <v>-1151730</v>
      </c>
    </row>
    <row r="30" spans="1:12" x14ac:dyDescent="0.3">
      <c r="A30" s="47"/>
      <c r="F30" s="48"/>
      <c r="G30" s="103"/>
      <c r="H30" s="82"/>
      <c r="I30" s="9" t="s">
        <v>45</v>
      </c>
      <c r="J30" s="10">
        <v>28626000</v>
      </c>
      <c r="K30" s="42">
        <v>16723940</v>
      </c>
      <c r="L30" s="36"/>
    </row>
    <row r="31" spans="1:12" x14ac:dyDescent="0.3">
      <c r="A31" s="49"/>
      <c r="B31" s="18"/>
      <c r="C31" s="18"/>
      <c r="F31" s="48"/>
      <c r="G31" s="104"/>
      <c r="H31" s="105"/>
      <c r="I31" s="13" t="s">
        <v>55</v>
      </c>
      <c r="J31" s="14">
        <v>7910000</v>
      </c>
      <c r="K31" s="42">
        <v>7560220</v>
      </c>
      <c r="L31" s="36">
        <f t="shared" si="1"/>
        <v>-349780</v>
      </c>
    </row>
    <row r="32" spans="1:12" x14ac:dyDescent="0.3">
      <c r="A32" s="49"/>
      <c r="B32" s="18"/>
      <c r="C32" s="18"/>
      <c r="F32" s="48"/>
      <c r="G32" s="50" t="s">
        <v>46</v>
      </c>
      <c r="H32" s="51" t="s">
        <v>46</v>
      </c>
      <c r="I32" s="52" t="s">
        <v>46</v>
      </c>
      <c r="J32" s="14">
        <v>54000000</v>
      </c>
      <c r="K32" s="53">
        <v>54000000</v>
      </c>
      <c r="L32" s="36">
        <f t="shared" si="1"/>
        <v>0</v>
      </c>
    </row>
    <row r="33" spans="1:12" x14ac:dyDescent="0.3">
      <c r="A33" s="49"/>
      <c r="B33" s="18"/>
      <c r="C33" s="18"/>
      <c r="F33" s="48"/>
      <c r="G33" s="78" t="s">
        <v>47</v>
      </c>
      <c r="H33" s="81" t="s">
        <v>47</v>
      </c>
      <c r="I33" s="52" t="s">
        <v>47</v>
      </c>
      <c r="J33" s="10">
        <v>59379211</v>
      </c>
      <c r="K33" s="53"/>
      <c r="L33" s="36">
        <f t="shared" si="1"/>
        <v>-59379211</v>
      </c>
    </row>
    <row r="34" spans="1:12" x14ac:dyDescent="0.3">
      <c r="A34" s="49"/>
      <c r="B34" s="18"/>
      <c r="C34" s="18"/>
      <c r="F34" s="48"/>
      <c r="G34" s="79"/>
      <c r="H34" s="82"/>
      <c r="I34" s="52" t="s">
        <v>60</v>
      </c>
      <c r="J34" s="10"/>
      <c r="K34" s="53">
        <v>352368</v>
      </c>
      <c r="L34" s="36">
        <f t="shared" si="1"/>
        <v>352368</v>
      </c>
    </row>
    <row r="35" spans="1:12" ht="17.25" thickBot="1" x14ac:dyDescent="0.35">
      <c r="A35" s="64"/>
      <c r="B35" s="65"/>
      <c r="C35" s="66"/>
      <c r="D35" s="55"/>
      <c r="E35" s="55"/>
      <c r="F35" s="56"/>
      <c r="G35" s="80"/>
      <c r="H35" s="83"/>
      <c r="I35" s="59" t="s">
        <v>61</v>
      </c>
      <c r="J35" s="67"/>
      <c r="K35" s="68">
        <v>222567667</v>
      </c>
      <c r="L35" s="61">
        <f t="shared" si="1"/>
        <v>222567667</v>
      </c>
    </row>
    <row r="37" spans="1:12" x14ac:dyDescent="0.3">
      <c r="G37" s="23"/>
      <c r="J37" s="23"/>
      <c r="K37" s="23"/>
      <c r="L37" s="23"/>
    </row>
    <row r="38" spans="1:12" x14ac:dyDescent="0.3">
      <c r="G38" s="23"/>
      <c r="J38" s="23"/>
      <c r="K38" s="23"/>
      <c r="L38" s="23"/>
    </row>
    <row r="39" spans="1:12" x14ac:dyDescent="0.3">
      <c r="G39" s="23"/>
      <c r="J39" s="23"/>
      <c r="K39" s="23"/>
      <c r="L39" s="23"/>
    </row>
    <row r="40" spans="1:12" x14ac:dyDescent="0.3">
      <c r="G40" s="23"/>
      <c r="J40" s="23"/>
      <c r="K40" s="23"/>
      <c r="L40" s="23"/>
    </row>
  </sheetData>
  <mergeCells count="23">
    <mergeCell ref="H29:H31"/>
    <mergeCell ref="G33:G35"/>
    <mergeCell ref="H33:H35"/>
    <mergeCell ref="A7:A13"/>
    <mergeCell ref="B7:C7"/>
    <mergeCell ref="G7:G25"/>
    <mergeCell ref="B8:B13"/>
    <mergeCell ref="H8:H14"/>
    <mergeCell ref="A14:A17"/>
    <mergeCell ref="B14:C14"/>
    <mergeCell ref="B15:B17"/>
    <mergeCell ref="H15:H17"/>
    <mergeCell ref="A18:A20"/>
    <mergeCell ref="B18:C18"/>
    <mergeCell ref="H18:H25"/>
    <mergeCell ref="G26:G27"/>
    <mergeCell ref="G28:G31"/>
    <mergeCell ref="A4:F4"/>
    <mergeCell ref="G4:L4"/>
    <mergeCell ref="A5:C5"/>
    <mergeCell ref="G5:I5"/>
    <mergeCell ref="A6:C6"/>
    <mergeCell ref="G6:I6"/>
  </mergeCells>
  <phoneticPr fontId="1" type="noConversion"/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71841-DB66-4705-BBAB-1985BAB07C3F}">
  <sheetPr>
    <pageSetUpPr fitToPage="1"/>
  </sheetPr>
  <dimension ref="A1:M38"/>
  <sheetViews>
    <sheetView zoomScaleSheetLayoutView="100" workbookViewId="0">
      <selection activeCell="D18" sqref="D18"/>
    </sheetView>
  </sheetViews>
  <sheetFormatPr defaultColWidth="9" defaultRowHeight="16.5" x14ac:dyDescent="0.3"/>
  <cols>
    <col min="1" max="1" width="9" style="16" customWidth="1"/>
    <col min="2" max="2" width="12.375" style="16" customWidth="1"/>
    <col min="3" max="3" width="14.75" style="17" customWidth="1"/>
    <col min="4" max="4" width="14.5" style="18" customWidth="1"/>
    <col min="5" max="5" width="14" style="18" customWidth="1"/>
    <col min="6" max="6" width="14.5" style="18" customWidth="1"/>
    <col min="7" max="7" width="10.5" style="18" customWidth="1"/>
    <col min="8" max="8" width="11.75" style="20" customWidth="1"/>
    <col min="9" max="9" width="18.875" style="21" customWidth="1"/>
    <col min="10" max="12" width="14.5" style="18" customWidth="1"/>
    <col min="13" max="13" width="23.875" style="18" customWidth="1"/>
    <col min="14" max="16384" width="9" style="18"/>
  </cols>
  <sheetData>
    <row r="1" spans="1:13" ht="26.25" customHeight="1" x14ac:dyDescent="0.3">
      <c r="A1" s="16" t="s">
        <v>0</v>
      </c>
      <c r="E1" s="19" t="s">
        <v>48</v>
      </c>
    </row>
    <row r="2" spans="1:13" ht="20.25" x14ac:dyDescent="0.3">
      <c r="A2" s="22" t="s">
        <v>49</v>
      </c>
    </row>
    <row r="3" spans="1:13" ht="17.25" thickBot="1" x14ac:dyDescent="0.35">
      <c r="L3" s="23" t="s">
        <v>1</v>
      </c>
    </row>
    <row r="4" spans="1:13" ht="25.5" customHeight="1" x14ac:dyDescent="0.3">
      <c r="A4" s="69" t="s">
        <v>2</v>
      </c>
      <c r="B4" s="70"/>
      <c r="C4" s="70"/>
      <c r="D4" s="70"/>
      <c r="E4" s="70"/>
      <c r="F4" s="71"/>
      <c r="G4" s="70" t="s">
        <v>3</v>
      </c>
      <c r="H4" s="70"/>
      <c r="I4" s="70"/>
      <c r="J4" s="70"/>
      <c r="K4" s="70"/>
      <c r="L4" s="71"/>
    </row>
    <row r="5" spans="1:13" ht="31.5" customHeight="1" x14ac:dyDescent="0.3">
      <c r="A5" s="72" t="s">
        <v>4</v>
      </c>
      <c r="B5" s="73"/>
      <c r="C5" s="74"/>
      <c r="D5" s="24" t="s">
        <v>50</v>
      </c>
      <c r="E5" s="24" t="s">
        <v>51</v>
      </c>
      <c r="F5" s="25" t="s">
        <v>5</v>
      </c>
      <c r="G5" s="73" t="s">
        <v>4</v>
      </c>
      <c r="H5" s="73"/>
      <c r="I5" s="74"/>
      <c r="J5" s="24" t="s">
        <v>50</v>
      </c>
      <c r="K5" s="24" t="s">
        <v>51</v>
      </c>
      <c r="L5" s="25" t="s">
        <v>5</v>
      </c>
    </row>
    <row r="6" spans="1:13" x14ac:dyDescent="0.3">
      <c r="A6" s="75" t="s">
        <v>6</v>
      </c>
      <c r="B6" s="76"/>
      <c r="C6" s="77"/>
      <c r="D6" s="1">
        <f>D7+D14+D18</f>
        <v>2457099149</v>
      </c>
      <c r="E6" s="26">
        <f>E7+E14+E18</f>
        <v>2547912902</v>
      </c>
      <c r="F6" s="27">
        <f>F7+F14+F18</f>
        <v>90813753</v>
      </c>
      <c r="G6" s="76" t="s">
        <v>6</v>
      </c>
      <c r="H6" s="76"/>
      <c r="I6" s="77"/>
      <c r="J6" s="2">
        <f>J7+J26+J28+J32+J33</f>
        <v>2457099149</v>
      </c>
      <c r="K6" s="28">
        <f>K7+K26+K28+K32+K33</f>
        <v>2547912902</v>
      </c>
      <c r="L6" s="29">
        <f>K6-J6</f>
        <v>90813753</v>
      </c>
      <c r="M6" s="18">
        <f>K6-E6</f>
        <v>0</v>
      </c>
    </row>
    <row r="7" spans="1:13" x14ac:dyDescent="0.3">
      <c r="A7" s="84" t="s">
        <v>7</v>
      </c>
      <c r="B7" s="87" t="s">
        <v>8</v>
      </c>
      <c r="C7" s="88"/>
      <c r="D7" s="3">
        <f>SUM(D8:D13)</f>
        <v>123750663</v>
      </c>
      <c r="E7" s="30">
        <f>SUM(E8:E13)</f>
        <v>124116312</v>
      </c>
      <c r="F7" s="31">
        <f>E7-D7</f>
        <v>365649</v>
      </c>
      <c r="G7" s="78" t="s">
        <v>9</v>
      </c>
      <c r="H7" s="32" t="s">
        <v>8</v>
      </c>
      <c r="I7" s="32"/>
      <c r="J7" s="4">
        <f>J8+J15+J18</f>
        <v>2274161938</v>
      </c>
      <c r="K7" s="33">
        <f>K8+K15+K18</f>
        <v>2312150080</v>
      </c>
      <c r="L7" s="31">
        <f>K7-J7</f>
        <v>37988142</v>
      </c>
    </row>
    <row r="8" spans="1:13" x14ac:dyDescent="0.3">
      <c r="A8" s="85"/>
      <c r="B8" s="90" t="s">
        <v>10</v>
      </c>
      <c r="C8" s="34" t="s">
        <v>11</v>
      </c>
      <c r="D8" s="6">
        <v>12600000</v>
      </c>
      <c r="E8" s="35">
        <v>5600000</v>
      </c>
      <c r="F8" s="36">
        <f>E8-D8</f>
        <v>-7000000</v>
      </c>
      <c r="G8" s="79"/>
      <c r="H8" s="93" t="s">
        <v>12</v>
      </c>
      <c r="I8" s="38" t="s">
        <v>13</v>
      </c>
      <c r="J8" s="8">
        <f>SUM(J9:J14)</f>
        <v>2219555938</v>
      </c>
      <c r="K8" s="39">
        <f>SUM(K9:K14)</f>
        <v>2274992080</v>
      </c>
      <c r="L8" s="40">
        <f>K8-J8</f>
        <v>55436142</v>
      </c>
    </row>
    <row r="9" spans="1:13" x14ac:dyDescent="0.3">
      <c r="A9" s="85"/>
      <c r="B9" s="91"/>
      <c r="C9" s="34" t="s">
        <v>14</v>
      </c>
      <c r="D9" s="6">
        <v>32750000</v>
      </c>
      <c r="E9" s="35">
        <v>14400000</v>
      </c>
      <c r="F9" s="36">
        <f t="shared" ref="F9:F17" si="0">E9-D9</f>
        <v>-18350000</v>
      </c>
      <c r="G9" s="79"/>
      <c r="H9" s="94"/>
      <c r="I9" s="41" t="s">
        <v>15</v>
      </c>
      <c r="J9" s="10">
        <v>1847916000</v>
      </c>
      <c r="K9" s="42">
        <v>1895299680</v>
      </c>
      <c r="L9" s="36">
        <f t="shared" ref="L9:L33" si="1">K9-J9</f>
        <v>47383680</v>
      </c>
    </row>
    <row r="10" spans="1:13" x14ac:dyDescent="0.3">
      <c r="A10" s="85"/>
      <c r="B10" s="91"/>
      <c r="C10" s="34" t="s">
        <v>16</v>
      </c>
      <c r="D10" s="6">
        <v>18900000</v>
      </c>
      <c r="E10" s="35">
        <v>12050000</v>
      </c>
      <c r="F10" s="36">
        <f t="shared" si="0"/>
        <v>-6850000</v>
      </c>
      <c r="G10" s="79"/>
      <c r="H10" s="94"/>
      <c r="I10" s="41" t="s">
        <v>17</v>
      </c>
      <c r="J10" s="11">
        <v>14161200</v>
      </c>
      <c r="K10" s="42">
        <v>11677500</v>
      </c>
      <c r="L10" s="36">
        <f t="shared" si="1"/>
        <v>-2483700</v>
      </c>
    </row>
    <row r="11" spans="1:13" x14ac:dyDescent="0.3">
      <c r="A11" s="85"/>
      <c r="B11" s="91"/>
      <c r="C11" s="34" t="s">
        <v>18</v>
      </c>
      <c r="D11" s="6">
        <v>40000000</v>
      </c>
      <c r="E11" s="35">
        <v>30000000</v>
      </c>
      <c r="F11" s="36">
        <f t="shared" si="0"/>
        <v>-10000000</v>
      </c>
      <c r="G11" s="79"/>
      <c r="H11" s="94"/>
      <c r="I11" s="41" t="s">
        <v>19</v>
      </c>
      <c r="J11" s="10">
        <v>194117645</v>
      </c>
      <c r="K11" s="42">
        <v>200644487</v>
      </c>
      <c r="L11" s="36">
        <f t="shared" si="1"/>
        <v>6526842</v>
      </c>
    </row>
    <row r="12" spans="1:13" x14ac:dyDescent="0.3">
      <c r="A12" s="85"/>
      <c r="B12" s="91"/>
      <c r="C12" s="5" t="s">
        <v>20</v>
      </c>
      <c r="D12" s="6">
        <v>2250000</v>
      </c>
      <c r="E12" s="35">
        <v>3000000</v>
      </c>
      <c r="F12" s="36">
        <f t="shared" si="0"/>
        <v>750000</v>
      </c>
      <c r="G12" s="79"/>
      <c r="H12" s="94"/>
      <c r="I12" s="41" t="s">
        <v>21</v>
      </c>
      <c r="J12" s="10">
        <v>159770693</v>
      </c>
      <c r="K12" s="42">
        <v>163621613</v>
      </c>
      <c r="L12" s="36">
        <f t="shared" si="1"/>
        <v>3850920</v>
      </c>
    </row>
    <row r="13" spans="1:13" x14ac:dyDescent="0.3">
      <c r="A13" s="86"/>
      <c r="B13" s="92"/>
      <c r="C13" s="34" t="s">
        <v>22</v>
      </c>
      <c r="D13" s="6">
        <v>17250663</v>
      </c>
      <c r="E13" s="35">
        <v>59066312</v>
      </c>
      <c r="F13" s="36">
        <f t="shared" si="0"/>
        <v>41815649</v>
      </c>
      <c r="G13" s="79"/>
      <c r="H13" s="94"/>
      <c r="I13" s="41" t="s">
        <v>23</v>
      </c>
      <c r="J13" s="6">
        <v>1392000</v>
      </c>
      <c r="K13" s="35">
        <v>1440000</v>
      </c>
      <c r="L13" s="36">
        <f t="shared" si="1"/>
        <v>48000</v>
      </c>
    </row>
    <row r="14" spans="1:13" ht="16.5" customHeight="1" x14ac:dyDescent="0.3">
      <c r="A14" s="84" t="s">
        <v>24</v>
      </c>
      <c r="B14" s="87" t="s">
        <v>8</v>
      </c>
      <c r="C14" s="88"/>
      <c r="D14" s="3">
        <f>SUM(D15:D17)</f>
        <v>2325438486</v>
      </c>
      <c r="E14" s="3">
        <f>SUM(E15:E17)</f>
        <v>2423796590</v>
      </c>
      <c r="F14" s="43">
        <f>E14-D14</f>
        <v>98358104</v>
      </c>
      <c r="G14" s="79"/>
      <c r="H14" s="95"/>
      <c r="I14" s="41" t="s">
        <v>25</v>
      </c>
      <c r="J14" s="6">
        <v>2198400</v>
      </c>
      <c r="K14" s="35">
        <v>2308800</v>
      </c>
      <c r="L14" s="36">
        <f t="shared" si="1"/>
        <v>110400</v>
      </c>
    </row>
    <row r="15" spans="1:13" ht="18" customHeight="1" x14ac:dyDescent="0.3">
      <c r="A15" s="85"/>
      <c r="B15" s="96" t="s">
        <v>26</v>
      </c>
      <c r="C15" s="34" t="s">
        <v>27</v>
      </c>
      <c r="D15" s="6">
        <v>2146706400</v>
      </c>
      <c r="E15" s="35">
        <v>2260950000</v>
      </c>
      <c r="F15" s="44">
        <f t="shared" si="0"/>
        <v>114243600</v>
      </c>
      <c r="G15" s="79"/>
      <c r="H15" s="93" t="s">
        <v>28</v>
      </c>
      <c r="I15" s="38" t="s">
        <v>29</v>
      </c>
      <c r="J15" s="7">
        <f>SUM(J16:J17)</f>
        <v>4300000</v>
      </c>
      <c r="K15" s="45">
        <f>SUM(K16:K17)</f>
        <v>5300000</v>
      </c>
      <c r="L15" s="40">
        <f>K15-J15</f>
        <v>1000000</v>
      </c>
    </row>
    <row r="16" spans="1:13" ht="16.5" customHeight="1" x14ac:dyDescent="0.3">
      <c r="A16" s="85"/>
      <c r="B16" s="97"/>
      <c r="C16" s="34" t="s">
        <v>16</v>
      </c>
      <c r="D16" s="6">
        <v>200000</v>
      </c>
      <c r="E16" s="35">
        <v>200000</v>
      </c>
      <c r="F16" s="44">
        <f t="shared" si="0"/>
        <v>0</v>
      </c>
      <c r="G16" s="79"/>
      <c r="H16" s="94"/>
      <c r="I16" s="41" t="s">
        <v>30</v>
      </c>
      <c r="J16" s="6">
        <v>3000000</v>
      </c>
      <c r="K16" s="35">
        <v>4200000</v>
      </c>
      <c r="L16" s="36">
        <f t="shared" si="1"/>
        <v>1200000</v>
      </c>
    </row>
    <row r="17" spans="1:12" x14ac:dyDescent="0.3">
      <c r="A17" s="86"/>
      <c r="B17" s="98"/>
      <c r="C17" s="34" t="s">
        <v>22</v>
      </c>
      <c r="D17" s="6">
        <v>178532086</v>
      </c>
      <c r="E17" s="35">
        <v>162646590</v>
      </c>
      <c r="F17" s="44">
        <f t="shared" si="0"/>
        <v>-15885496</v>
      </c>
      <c r="G17" s="79"/>
      <c r="H17" s="95"/>
      <c r="I17" s="41" t="s">
        <v>31</v>
      </c>
      <c r="J17" s="6">
        <v>1300000</v>
      </c>
      <c r="K17" s="35">
        <v>1100000</v>
      </c>
      <c r="L17" s="36">
        <f t="shared" si="1"/>
        <v>-200000</v>
      </c>
    </row>
    <row r="18" spans="1:12" x14ac:dyDescent="0.3">
      <c r="A18" s="106" t="s">
        <v>52</v>
      </c>
      <c r="B18" s="100" t="s">
        <v>8</v>
      </c>
      <c r="C18" s="101"/>
      <c r="D18" s="3">
        <f>SUM(D19:D21)</f>
        <v>7910000</v>
      </c>
      <c r="E18" s="3">
        <f>SUM(E19:E21)</f>
        <v>0</v>
      </c>
      <c r="F18" s="43">
        <f>E18-D18</f>
        <v>-7910000</v>
      </c>
      <c r="G18" s="79"/>
      <c r="H18" s="93" t="s">
        <v>32</v>
      </c>
      <c r="I18" s="38" t="s">
        <v>33</v>
      </c>
      <c r="J18" s="7">
        <f>SUM(J19:J25)</f>
        <v>50306000</v>
      </c>
      <c r="K18" s="45">
        <f>SUM(K19:K25)</f>
        <v>31858000</v>
      </c>
      <c r="L18" s="40">
        <f>K18-J18</f>
        <v>-18448000</v>
      </c>
    </row>
    <row r="19" spans="1:12" x14ac:dyDescent="0.3">
      <c r="A19" s="107"/>
      <c r="B19" s="46" t="s">
        <v>53</v>
      </c>
      <c r="C19" s="5" t="s">
        <v>54</v>
      </c>
      <c r="D19" s="6">
        <v>7910000</v>
      </c>
      <c r="E19" s="6">
        <v>0</v>
      </c>
      <c r="F19" s="44">
        <f>E19-D19</f>
        <v>-7910000</v>
      </c>
      <c r="G19" s="79"/>
      <c r="H19" s="94"/>
      <c r="I19" s="9" t="s">
        <v>34</v>
      </c>
      <c r="J19" s="6">
        <v>600000</v>
      </c>
      <c r="K19" s="35">
        <v>340000</v>
      </c>
      <c r="L19" s="36">
        <f t="shared" si="1"/>
        <v>-260000</v>
      </c>
    </row>
    <row r="20" spans="1:12" x14ac:dyDescent="0.3">
      <c r="A20" s="47"/>
      <c r="F20" s="48"/>
      <c r="G20" s="79"/>
      <c r="H20" s="94"/>
      <c r="I20" s="9" t="s">
        <v>35</v>
      </c>
      <c r="J20" s="6">
        <v>2760000</v>
      </c>
      <c r="K20" s="35">
        <v>3600000</v>
      </c>
      <c r="L20" s="36">
        <f t="shared" si="1"/>
        <v>840000</v>
      </c>
    </row>
    <row r="21" spans="1:12" x14ac:dyDescent="0.3">
      <c r="A21" s="49"/>
      <c r="B21" s="18"/>
      <c r="C21" s="18"/>
      <c r="F21" s="48"/>
      <c r="G21" s="79"/>
      <c r="H21" s="94"/>
      <c r="I21" s="12" t="s">
        <v>36</v>
      </c>
      <c r="J21" s="12">
        <v>2206000</v>
      </c>
      <c r="K21" s="35">
        <v>1440000</v>
      </c>
      <c r="L21" s="36">
        <f t="shared" si="1"/>
        <v>-766000</v>
      </c>
    </row>
    <row r="22" spans="1:12" x14ac:dyDescent="0.3">
      <c r="A22" s="47"/>
      <c r="F22" s="48"/>
      <c r="G22" s="79"/>
      <c r="H22" s="94"/>
      <c r="I22" s="12" t="s">
        <v>37</v>
      </c>
      <c r="J22" s="12">
        <v>8540000</v>
      </c>
      <c r="K22" s="35">
        <v>7440000</v>
      </c>
      <c r="L22" s="36">
        <f t="shared" si="1"/>
        <v>-1100000</v>
      </c>
    </row>
    <row r="23" spans="1:12" x14ac:dyDescent="0.3">
      <c r="A23" s="47"/>
      <c r="F23" s="48"/>
      <c r="G23" s="79"/>
      <c r="H23" s="94"/>
      <c r="I23" s="12" t="s">
        <v>38</v>
      </c>
      <c r="J23" s="12">
        <v>3200000</v>
      </c>
      <c r="K23" s="35">
        <v>0</v>
      </c>
      <c r="L23" s="36">
        <f t="shared" si="1"/>
        <v>-3200000</v>
      </c>
    </row>
    <row r="24" spans="1:12" x14ac:dyDescent="0.3">
      <c r="A24" s="47"/>
      <c r="F24" s="48"/>
      <c r="G24" s="79"/>
      <c r="H24" s="94"/>
      <c r="I24" s="12" t="s">
        <v>39</v>
      </c>
      <c r="J24" s="12">
        <v>30000000</v>
      </c>
      <c r="K24" s="35">
        <v>12000000</v>
      </c>
      <c r="L24" s="36">
        <f t="shared" si="1"/>
        <v>-18000000</v>
      </c>
    </row>
    <row r="25" spans="1:12" x14ac:dyDescent="0.3">
      <c r="A25" s="47"/>
      <c r="F25" s="48"/>
      <c r="G25" s="89"/>
      <c r="H25" s="95"/>
      <c r="I25" s="12" t="s">
        <v>40</v>
      </c>
      <c r="J25" s="12">
        <v>3000000</v>
      </c>
      <c r="K25" s="35">
        <v>7038000</v>
      </c>
      <c r="L25" s="36">
        <f t="shared" si="1"/>
        <v>4038000</v>
      </c>
    </row>
    <row r="26" spans="1:12" x14ac:dyDescent="0.3">
      <c r="A26" s="49"/>
      <c r="B26" s="18"/>
      <c r="C26" s="18"/>
      <c r="F26" s="48"/>
      <c r="G26" s="102" t="s">
        <v>41</v>
      </c>
      <c r="H26" s="32" t="s">
        <v>8</v>
      </c>
      <c r="I26" s="32"/>
      <c r="J26" s="4">
        <f>J27</f>
        <v>6000000</v>
      </c>
      <c r="K26" s="33">
        <f>K27</f>
        <v>4200000</v>
      </c>
      <c r="L26" s="31">
        <f t="shared" si="1"/>
        <v>-1800000</v>
      </c>
    </row>
    <row r="27" spans="1:12" x14ac:dyDescent="0.3">
      <c r="A27" s="49"/>
      <c r="B27" s="18"/>
      <c r="C27" s="18"/>
      <c r="F27" s="48"/>
      <c r="G27" s="103"/>
      <c r="H27" s="37" t="s">
        <v>42</v>
      </c>
      <c r="I27" s="41" t="s">
        <v>43</v>
      </c>
      <c r="J27" s="6">
        <v>6000000</v>
      </c>
      <c r="K27" s="35">
        <v>4200000</v>
      </c>
      <c r="L27" s="36">
        <f t="shared" si="1"/>
        <v>-1800000</v>
      </c>
    </row>
    <row r="28" spans="1:12" x14ac:dyDescent="0.3">
      <c r="A28" s="47"/>
      <c r="F28" s="48"/>
      <c r="G28" s="102" t="s">
        <v>44</v>
      </c>
      <c r="H28" s="32" t="s">
        <v>8</v>
      </c>
      <c r="I28" s="32"/>
      <c r="J28" s="4">
        <f>SUM(J29:J31)</f>
        <v>63558000</v>
      </c>
      <c r="K28" s="33">
        <f>SUM(K29:K31)</f>
        <v>48454000</v>
      </c>
      <c r="L28" s="31">
        <f t="shared" si="1"/>
        <v>-15104000</v>
      </c>
    </row>
    <row r="29" spans="1:12" x14ac:dyDescent="0.3">
      <c r="A29" s="47"/>
      <c r="F29" s="48"/>
      <c r="G29" s="103"/>
      <c r="H29" s="81" t="s">
        <v>44</v>
      </c>
      <c r="I29" s="9" t="s">
        <v>10</v>
      </c>
      <c r="J29" s="10">
        <v>27022000</v>
      </c>
      <c r="K29" s="42">
        <v>26240000</v>
      </c>
      <c r="L29" s="36">
        <f t="shared" si="1"/>
        <v>-782000</v>
      </c>
    </row>
    <row r="30" spans="1:12" x14ac:dyDescent="0.3">
      <c r="A30" s="47"/>
      <c r="F30" s="48"/>
      <c r="G30" s="103"/>
      <c r="H30" s="82"/>
      <c r="I30" s="9" t="s">
        <v>45</v>
      </c>
      <c r="J30" s="10">
        <v>28626000</v>
      </c>
      <c r="K30" s="42">
        <v>22214000</v>
      </c>
      <c r="L30" s="36"/>
    </row>
    <row r="31" spans="1:12" x14ac:dyDescent="0.3">
      <c r="A31" s="49"/>
      <c r="B31" s="18"/>
      <c r="C31" s="18"/>
      <c r="F31" s="48"/>
      <c r="G31" s="104"/>
      <c r="H31" s="105"/>
      <c r="I31" s="13" t="s">
        <v>55</v>
      </c>
      <c r="J31" s="14">
        <v>7910000</v>
      </c>
      <c r="K31" s="42">
        <v>0</v>
      </c>
      <c r="L31" s="36">
        <f t="shared" si="1"/>
        <v>-7910000</v>
      </c>
    </row>
    <row r="32" spans="1:12" x14ac:dyDescent="0.3">
      <c r="A32" s="49"/>
      <c r="B32" s="18"/>
      <c r="C32" s="18"/>
      <c r="F32" s="48"/>
      <c r="G32" s="50" t="s">
        <v>46</v>
      </c>
      <c r="H32" s="51" t="s">
        <v>46</v>
      </c>
      <c r="I32" s="52" t="s">
        <v>46</v>
      </c>
      <c r="J32" s="14">
        <v>54000000</v>
      </c>
      <c r="K32" s="53">
        <v>38000000</v>
      </c>
      <c r="L32" s="36">
        <f t="shared" si="1"/>
        <v>-16000000</v>
      </c>
    </row>
    <row r="33" spans="1:12" ht="17.25" thickBot="1" x14ac:dyDescent="0.35">
      <c r="A33" s="54"/>
      <c r="B33" s="55"/>
      <c r="C33" s="55"/>
      <c r="D33" s="55"/>
      <c r="E33" s="55"/>
      <c r="F33" s="56"/>
      <c r="G33" s="57" t="s">
        <v>47</v>
      </c>
      <c r="H33" s="58" t="s">
        <v>47</v>
      </c>
      <c r="I33" s="59" t="s">
        <v>47</v>
      </c>
      <c r="J33" s="15">
        <v>59379211</v>
      </c>
      <c r="K33" s="60">
        <v>145108822</v>
      </c>
      <c r="L33" s="61">
        <f t="shared" si="1"/>
        <v>85729611</v>
      </c>
    </row>
    <row r="35" spans="1:12" x14ac:dyDescent="0.3">
      <c r="G35" s="23"/>
      <c r="J35" s="23"/>
      <c r="K35" s="23"/>
      <c r="L35" s="23"/>
    </row>
    <row r="36" spans="1:12" x14ac:dyDescent="0.3">
      <c r="G36" s="23"/>
      <c r="J36" s="23"/>
      <c r="K36" s="23"/>
      <c r="L36" s="23"/>
    </row>
    <row r="37" spans="1:12" x14ac:dyDescent="0.3">
      <c r="G37" s="23"/>
      <c r="J37" s="23"/>
      <c r="K37" s="23"/>
      <c r="L37" s="23"/>
    </row>
    <row r="38" spans="1:12" x14ac:dyDescent="0.3">
      <c r="G38" s="23"/>
      <c r="J38" s="23"/>
      <c r="K38" s="23"/>
      <c r="L38" s="23"/>
    </row>
  </sheetData>
  <mergeCells count="21">
    <mergeCell ref="G26:G27"/>
    <mergeCell ref="G28:G31"/>
    <mergeCell ref="H29:H31"/>
    <mergeCell ref="A7:A13"/>
    <mergeCell ref="B7:C7"/>
    <mergeCell ref="G7:G25"/>
    <mergeCell ref="B8:B13"/>
    <mergeCell ref="H8:H14"/>
    <mergeCell ref="A14:A17"/>
    <mergeCell ref="B14:C14"/>
    <mergeCell ref="B15:B17"/>
    <mergeCell ref="H15:H17"/>
    <mergeCell ref="A18:A19"/>
    <mergeCell ref="B18:C18"/>
    <mergeCell ref="H18:H25"/>
    <mergeCell ref="A4:F4"/>
    <mergeCell ref="G4:L4"/>
    <mergeCell ref="A5:C5"/>
    <mergeCell ref="G5:I5"/>
    <mergeCell ref="A6:C6"/>
    <mergeCell ref="G6:I6"/>
  </mergeCells>
  <phoneticPr fontId="1" type="noConversion"/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22년도 결산 총괄표</vt:lpstr>
      <vt:lpstr>23년도 예산 총괄표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MK0907</dc:creator>
  <cp:lastModifiedBy>김 미경</cp:lastModifiedBy>
  <dcterms:created xsi:type="dcterms:W3CDTF">2023-02-14T03:44:28Z</dcterms:created>
  <dcterms:modified xsi:type="dcterms:W3CDTF">2023-03-10T06:35:43Z</dcterms:modified>
</cp:coreProperties>
</file>