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e43c18feb96a5/법인 ACCOUNT/예결산 관련/홈페이지 공개용/"/>
    </mc:Choice>
  </mc:AlternateContent>
  <xr:revisionPtr revIDLastSave="39" documentId="8_{C841A373-E71A-4A77-8C90-ABFFC7666B21}" xr6:coauthVersionLast="47" xr6:coauthVersionMax="47" xr10:uidLastSave="{F300837F-5A97-437A-9747-30AE41BBAAEF}"/>
  <bookViews>
    <workbookView xWindow="1575" yWindow="1050" windowWidth="21630" windowHeight="13935" activeTab="1" xr2:uid="{38865516-C623-4D2B-9CAD-A48791A06D53}"/>
  </bookViews>
  <sheets>
    <sheet name="23년도 결산 총괄표" sheetId="3" r:id="rId1"/>
    <sheet name="24년도 예산 총괄표" sheetId="2" r:id="rId2"/>
  </sheets>
  <definedNames>
    <definedName name="_xlnm.Print_Area" localSheetId="0">'23년도 결산 총괄표'!$A$1:$L$36</definedName>
    <definedName name="_xlnm.Print_Area" localSheetId="1">'24년도 예산 총괄표'!$A$1:$L$41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2" l="1"/>
  <c r="L37" i="2"/>
  <c r="L38" i="2"/>
  <c r="L39" i="2"/>
  <c r="L40" i="2"/>
  <c r="L41" i="2"/>
  <c r="L32" i="2"/>
  <c r="L33" i="2"/>
  <c r="L20" i="2"/>
  <c r="L21" i="2"/>
  <c r="L22" i="2"/>
  <c r="L23" i="2"/>
  <c r="L24" i="2"/>
  <c r="L25" i="2"/>
  <c r="L26" i="2"/>
  <c r="L27" i="2"/>
  <c r="L28" i="2"/>
  <c r="L29" i="2"/>
  <c r="L31" i="2"/>
  <c r="L36" i="3"/>
  <c r="L35" i="3"/>
  <c r="L34" i="3"/>
  <c r="L33" i="3"/>
  <c r="L32" i="3"/>
  <c r="L31" i="3"/>
  <c r="L30" i="3"/>
  <c r="L29" i="3"/>
  <c r="K28" i="3"/>
  <c r="L28" i="3" s="1"/>
  <c r="J28" i="3"/>
  <c r="L27" i="3"/>
  <c r="K26" i="3"/>
  <c r="L26" i="3" s="1"/>
  <c r="J26" i="3"/>
  <c r="L25" i="3"/>
  <c r="L24" i="3"/>
  <c r="L23" i="3"/>
  <c r="L22" i="3"/>
  <c r="L21" i="3"/>
  <c r="F21" i="3"/>
  <c r="L20" i="3"/>
  <c r="F20" i="3"/>
  <c r="L19" i="3"/>
  <c r="F19" i="3"/>
  <c r="K18" i="3"/>
  <c r="L18" i="3" s="1"/>
  <c r="J18" i="3"/>
  <c r="E18" i="3"/>
  <c r="E6" i="3" s="1"/>
  <c r="D18" i="3"/>
  <c r="L17" i="3"/>
  <c r="F17" i="3"/>
  <c r="L16" i="3"/>
  <c r="F16" i="3"/>
  <c r="K15" i="3"/>
  <c r="L15" i="3" s="1"/>
  <c r="J15" i="3"/>
  <c r="F15" i="3"/>
  <c r="L14" i="3"/>
  <c r="F14" i="3"/>
  <c r="E14" i="3"/>
  <c r="D14" i="3"/>
  <c r="L13" i="3"/>
  <c r="F13" i="3"/>
  <c r="L12" i="3"/>
  <c r="F12" i="3"/>
  <c r="L11" i="3"/>
  <c r="F11" i="3"/>
  <c r="L10" i="3"/>
  <c r="F10" i="3"/>
  <c r="L9" i="3"/>
  <c r="F9" i="3"/>
  <c r="K8" i="3"/>
  <c r="L8" i="3" s="1"/>
  <c r="J8" i="3"/>
  <c r="J7" i="3" s="1"/>
  <c r="J6" i="3" s="1"/>
  <c r="F8" i="3"/>
  <c r="E7" i="3"/>
  <c r="D7" i="3"/>
  <c r="F7" i="3" s="1"/>
  <c r="D6" i="3"/>
  <c r="K7" i="3" l="1"/>
  <c r="L7" i="3" s="1"/>
  <c r="F18" i="3"/>
  <c r="F6" i="3"/>
  <c r="K6" i="3" l="1"/>
  <c r="L6" i="3" s="1"/>
  <c r="L35" i="2"/>
  <c r="K34" i="2"/>
  <c r="L34" i="2" s="1"/>
  <c r="J34" i="2"/>
  <c r="K30" i="2"/>
  <c r="L30" i="2" s="1"/>
  <c r="J30" i="2"/>
  <c r="K23" i="2"/>
  <c r="J23" i="2"/>
  <c r="F21" i="2"/>
  <c r="K20" i="2"/>
  <c r="J20" i="2"/>
  <c r="F20" i="2"/>
  <c r="L19" i="2"/>
  <c r="F19" i="2"/>
  <c r="K18" i="2"/>
  <c r="L18" i="2" s="1"/>
  <c r="J18" i="2"/>
  <c r="F18" i="2"/>
  <c r="E18" i="2"/>
  <c r="D18" i="2"/>
  <c r="L17" i="2"/>
  <c r="F17" i="2"/>
  <c r="L16" i="2"/>
  <c r="F16" i="2"/>
  <c r="K15" i="2"/>
  <c r="L15" i="2" s="1"/>
  <c r="J15" i="2"/>
  <c r="F15" i="2"/>
  <c r="L14" i="2"/>
  <c r="F14" i="2"/>
  <c r="E14" i="2"/>
  <c r="D14" i="2"/>
  <c r="L13" i="2"/>
  <c r="F13" i="2"/>
  <c r="L12" i="2"/>
  <c r="F12" i="2"/>
  <c r="L11" i="2"/>
  <c r="F11" i="2"/>
  <c r="L10" i="2"/>
  <c r="F10" i="2"/>
  <c r="L9" i="2"/>
  <c r="F9" i="2"/>
  <c r="K8" i="2"/>
  <c r="J8" i="2"/>
  <c r="J7" i="2" s="1"/>
  <c r="J6" i="2" s="1"/>
  <c r="F8" i="2"/>
  <c r="E7" i="2"/>
  <c r="F7" i="2" s="1"/>
  <c r="D7" i="2"/>
  <c r="D6" i="2" s="1"/>
  <c r="K7" i="2" l="1"/>
  <c r="L7" i="2" s="1"/>
  <c r="E6" i="2"/>
  <c r="F6" i="2" s="1"/>
  <c r="L8" i="2"/>
  <c r="K6" i="2" l="1"/>
  <c r="L6" i="2" s="1"/>
</calcChain>
</file>

<file path=xl/sharedStrings.xml><?xml version="1.0" encoding="utf-8"?>
<sst xmlns="http://schemas.openxmlformats.org/spreadsheetml/2006/main" count="165" uniqueCount="78">
  <si>
    <t xml:space="preserve"> </t>
    <phoneticPr fontId="2" type="noConversion"/>
  </si>
  <si>
    <t>사단법인 윌 2023년 세입. 세출 결산</t>
    <phoneticPr fontId="2" type="noConversion"/>
  </si>
  <si>
    <t>* 2023년도 결산 총괄표</t>
    <phoneticPr fontId="2" type="noConversion"/>
  </si>
  <si>
    <t>(단위: 원)</t>
    <phoneticPr fontId="2" type="noConversion"/>
  </si>
  <si>
    <t>세                      입</t>
    <phoneticPr fontId="2" type="noConversion"/>
  </si>
  <si>
    <t>세                        출</t>
    <phoneticPr fontId="2" type="noConversion"/>
  </si>
  <si>
    <t>구분</t>
    <phoneticPr fontId="2" type="noConversion"/>
  </si>
  <si>
    <t>2023년 예산(A)</t>
    <phoneticPr fontId="2" type="noConversion"/>
  </si>
  <si>
    <t>2023년 결산(B)</t>
    <phoneticPr fontId="2" type="noConversion"/>
  </si>
  <si>
    <t>증감(B-A)</t>
    <phoneticPr fontId="2" type="noConversion"/>
  </si>
  <si>
    <t>총      계</t>
    <phoneticPr fontId="2" type="noConversion"/>
  </si>
  <si>
    <t>자체</t>
    <phoneticPr fontId="2" type="noConversion"/>
  </si>
  <si>
    <t>소      계</t>
    <phoneticPr fontId="2" type="noConversion"/>
  </si>
  <si>
    <t>사무비</t>
    <phoneticPr fontId="2" type="noConversion"/>
  </si>
  <si>
    <t>자체사업</t>
    <phoneticPr fontId="2" type="noConversion"/>
  </si>
  <si>
    <t>회비</t>
    <phoneticPr fontId="2" type="noConversion"/>
  </si>
  <si>
    <t>인건비</t>
    <phoneticPr fontId="2" type="noConversion"/>
  </si>
  <si>
    <t>인건비 계</t>
    <phoneticPr fontId="2" type="noConversion"/>
  </si>
  <si>
    <t>후원금</t>
    <phoneticPr fontId="2" type="noConversion"/>
  </si>
  <si>
    <t>기본급</t>
    <phoneticPr fontId="2" type="noConversion"/>
  </si>
  <si>
    <t>잡수입</t>
    <phoneticPr fontId="2" type="noConversion"/>
  </si>
  <si>
    <t>제수당</t>
    <phoneticPr fontId="2" type="noConversion"/>
  </si>
  <si>
    <t>전입금</t>
    <phoneticPr fontId="2" type="noConversion"/>
  </si>
  <si>
    <t>사업주부담금</t>
    <phoneticPr fontId="2" type="noConversion"/>
  </si>
  <si>
    <t>고용장려금</t>
    <phoneticPr fontId="2" type="noConversion"/>
  </si>
  <si>
    <t>퇴직적립금</t>
    <phoneticPr fontId="2" type="noConversion"/>
  </si>
  <si>
    <t>이월금</t>
    <phoneticPr fontId="2" type="noConversion"/>
  </si>
  <si>
    <t>기타후생경비</t>
    <phoneticPr fontId="2" type="noConversion"/>
  </si>
  <si>
    <t>근로지원</t>
    <phoneticPr fontId="2" type="noConversion"/>
  </si>
  <si>
    <t>단순인건비</t>
    <phoneticPr fontId="2" type="noConversion"/>
  </si>
  <si>
    <t>근로지원인 지원사업</t>
    <phoneticPr fontId="2" type="noConversion"/>
  </si>
  <si>
    <t>서비스비용</t>
    <phoneticPr fontId="2" type="noConversion"/>
  </si>
  <si>
    <t>업무추진비</t>
    <phoneticPr fontId="2" type="noConversion"/>
  </si>
  <si>
    <t>업무추진비 계</t>
    <phoneticPr fontId="2" type="noConversion"/>
  </si>
  <si>
    <t>기관운영비</t>
    <phoneticPr fontId="2" type="noConversion"/>
  </si>
  <si>
    <t>회의비</t>
    <phoneticPr fontId="2" type="noConversion"/>
  </si>
  <si>
    <t>기금</t>
    <phoneticPr fontId="2" type="noConversion"/>
  </si>
  <si>
    <t>운영비</t>
    <phoneticPr fontId="2" type="noConversion"/>
  </si>
  <si>
    <t>운영비 계</t>
    <phoneticPr fontId="2" type="noConversion"/>
  </si>
  <si>
    <t>보조금</t>
    <phoneticPr fontId="2" type="noConversion"/>
  </si>
  <si>
    <t>서울시사회복지기금</t>
    <phoneticPr fontId="2" type="noConversion"/>
  </si>
  <si>
    <t>여비</t>
    <phoneticPr fontId="2" type="noConversion"/>
  </si>
  <si>
    <t>서울시장애인체육회지원사업</t>
    <phoneticPr fontId="2" type="noConversion"/>
  </si>
  <si>
    <t>공공요금</t>
    <phoneticPr fontId="2" type="noConversion"/>
  </si>
  <si>
    <t>사회복지공동모금회지원사업</t>
    <phoneticPr fontId="2" type="noConversion"/>
  </si>
  <si>
    <t>제세공과금</t>
    <phoneticPr fontId="2" type="noConversion"/>
  </si>
  <si>
    <t>수용비및수수료</t>
    <phoneticPr fontId="2" type="noConversion"/>
  </si>
  <si>
    <t>수리및설치비</t>
    <phoneticPr fontId="2" type="noConversion"/>
  </si>
  <si>
    <t>임대료및관리비</t>
    <phoneticPr fontId="2" type="noConversion"/>
  </si>
  <si>
    <t>유지보수비</t>
    <phoneticPr fontId="2" type="noConversion"/>
  </si>
  <si>
    <t>재산조성비</t>
    <phoneticPr fontId="2" type="noConversion"/>
  </si>
  <si>
    <t>자산취득비</t>
    <phoneticPr fontId="2" type="noConversion"/>
  </si>
  <si>
    <t>비품구입</t>
    <phoneticPr fontId="2" type="noConversion"/>
  </si>
  <si>
    <t>사업비</t>
    <phoneticPr fontId="2" type="noConversion"/>
  </si>
  <si>
    <t>근로지원사업</t>
    <phoneticPr fontId="2" type="noConversion"/>
  </si>
  <si>
    <t>전출금</t>
    <phoneticPr fontId="2" type="noConversion"/>
  </si>
  <si>
    <t>반환금</t>
    <phoneticPr fontId="2" type="noConversion"/>
  </si>
  <si>
    <t>예비비</t>
    <phoneticPr fontId="2" type="noConversion"/>
  </si>
  <si>
    <t>차기이월금</t>
    <phoneticPr fontId="2" type="noConversion"/>
  </si>
  <si>
    <t>사단법인 윌 2024년 세입. 세출 예산</t>
    <phoneticPr fontId="2" type="noConversion"/>
  </si>
  <si>
    <t>* 2024년도 예산 총괄표</t>
    <phoneticPr fontId="2" type="noConversion"/>
  </si>
  <si>
    <t>2024년 예산(B)</t>
    <phoneticPr fontId="2" type="noConversion"/>
  </si>
  <si>
    <t>(1)여비</t>
    <phoneticPr fontId="2" type="noConversion"/>
  </si>
  <si>
    <t>(2)공공요금및제세공과금</t>
    <phoneticPr fontId="2" type="noConversion"/>
  </si>
  <si>
    <t xml:space="preserve"> - 공공요금</t>
    <phoneticPr fontId="2" type="noConversion"/>
  </si>
  <si>
    <t xml:space="preserve"> - 제세공과금</t>
    <phoneticPr fontId="2" type="noConversion"/>
  </si>
  <si>
    <t>(3)수용비및수수료</t>
    <phoneticPr fontId="2" type="noConversion"/>
  </si>
  <si>
    <t xml:space="preserve"> - 수용비및수수료</t>
    <phoneticPr fontId="2" type="noConversion"/>
  </si>
  <si>
    <t xml:space="preserve"> - 소규모수선비</t>
    <phoneticPr fontId="2" type="noConversion"/>
  </si>
  <si>
    <t xml:space="preserve"> - 유지보수비</t>
    <phoneticPr fontId="2" type="noConversion"/>
  </si>
  <si>
    <t>(4)임차료</t>
    <phoneticPr fontId="2" type="noConversion"/>
  </si>
  <si>
    <t>(5)기타운영비</t>
    <phoneticPr fontId="2" type="noConversion"/>
  </si>
  <si>
    <t>(6)교육훈련비</t>
    <phoneticPr fontId="2" type="noConversion"/>
  </si>
  <si>
    <t>자산조성비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</si>
  <si>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</si>
  <si>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</si>
  <si>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</si>
  <si>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 xml:space="preserve">사회복지기금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</si>
</sst>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_ ;[Red]\-#,##0\ "/>
    <numFmt numFmtId="178" formatCode="#,##0_);\(#,##0\)"/>
    <numFmt numFmtId="179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left" vertical="center" shrinkToFit="1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6" xfId="0" applyNumberFormat="1" applyFill="1" applyBorder="1" applyAlignment="1">
      <alignment horizontal="right" vertical="center" shrinkToFit="1"/>
    </xf>
    <xf numFmtId="176" fontId="0" fillId="2" borderId="9" xfId="0" applyNumberFormat="1" applyFill="1" applyBorder="1" applyAlignment="1">
      <alignment horizontal="right" vertical="center" shrinkToFit="1"/>
    </xf>
    <xf numFmtId="176" fontId="0" fillId="3" borderId="7" xfId="0" applyNumberFormat="1" applyFill="1" applyBorder="1">
      <alignment vertical="center"/>
    </xf>
    <xf numFmtId="176" fontId="0" fillId="3" borderId="8" xfId="0" applyNumberFormat="1" applyFill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vertical="center" shrinkToFit="1"/>
    </xf>
    <xf numFmtId="176" fontId="0" fillId="3" borderId="7" xfId="0" applyNumberFormat="1" applyFill="1" applyBorder="1" applyAlignment="1">
      <alignment horizontal="right" vertical="center"/>
    </xf>
    <xf numFmtId="176" fontId="0" fillId="0" borderId="7" xfId="0" applyNumberFormat="1" applyBorder="1" applyAlignment="1">
      <alignment horizontal="left" vertical="center" shrinkToFit="1"/>
    </xf>
    <xf numFmtId="176" fontId="0" fillId="0" borderId="7" xfId="0" applyNumberFormat="1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6" fontId="0" fillId="4" borderId="7" xfId="0" applyNumberFormat="1" applyFill="1" applyBorder="1" applyAlignment="1">
      <alignment horizontal="left" vertical="center"/>
    </xf>
    <xf numFmtId="176" fontId="0" fillId="4" borderId="7" xfId="0" applyNumberFormat="1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right" vertical="center"/>
    </xf>
    <xf numFmtId="176" fontId="0" fillId="0" borderId="7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 shrinkToFit="1"/>
    </xf>
    <xf numFmtId="177" fontId="0" fillId="3" borderId="7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0" fontId="0" fillId="0" borderId="18" xfId="0" applyBorder="1" applyAlignment="1">
      <alignment horizontal="center" vertical="center" shrinkToFit="1"/>
    </xf>
    <xf numFmtId="177" fontId="0" fillId="0" borderId="7" xfId="0" applyNumberFormat="1" applyBorder="1">
      <alignment vertical="center"/>
    </xf>
    <xf numFmtId="178" fontId="0" fillId="0" borderId="7" xfId="0" applyNumberFormat="1" applyBorder="1" applyAlignment="1">
      <alignment horizontal="left" vertical="center"/>
    </xf>
    <xf numFmtId="177" fontId="0" fillId="0" borderId="11" xfId="0" applyNumberFormat="1" applyBorder="1">
      <alignment vertical="center"/>
    </xf>
    <xf numFmtId="179" fontId="0" fillId="0" borderId="7" xfId="0" applyNumberFormat="1" applyBorder="1">
      <alignment vertical="center"/>
    </xf>
    <xf numFmtId="176" fontId="0" fillId="0" borderId="18" xfId="0" applyNumberFormat="1" applyBorder="1" applyAlignment="1">
      <alignment vertical="center" shrinkToFit="1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lef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7" fontId="0" fillId="2" borderId="7" xfId="0" applyNumberFormat="1" applyFill="1" applyBorder="1">
      <alignment vertical="center"/>
    </xf>
    <xf numFmtId="41" fontId="0" fillId="0" borderId="11" xfId="0" applyNumberFormat="1" applyBorder="1" applyAlignment="1">
      <alignment horizontal="left" vertical="center" shrinkToFit="1"/>
    </xf>
    <xf numFmtId="176" fontId="0" fillId="0" borderId="11" xfId="0" applyNumberFormat="1" applyBorder="1">
      <alignment vertical="center"/>
    </xf>
    <xf numFmtId="176" fontId="0" fillId="0" borderId="7" xfId="1" applyNumberFormat="1" applyFont="1" applyBorder="1">
      <alignment vertical="center"/>
    </xf>
    <xf numFmtId="177" fontId="0" fillId="0" borderId="7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20" xfId="0" applyNumberFormat="1" applyBorder="1" applyAlignment="1">
      <alignment horizontal="right" vertical="center"/>
    </xf>
    <xf numFmtId="176" fontId="0" fillId="0" borderId="7" xfId="0" applyNumberFormat="1" applyBorder="1" applyAlignment="1">
      <alignment vertical="center" shrinkToFit="1"/>
    </xf>
    <xf numFmtId="178" fontId="0" fillId="0" borderId="13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176" fontId="0" fillId="2" borderId="5" xfId="0" applyNumberFormat="1" applyFill="1" applyBorder="1" applyAlignment="1">
      <alignment horizontal="center" vertical="center" shrinkToFit="1"/>
    </xf>
    <xf numFmtId="176" fontId="0" fillId="2" borderId="6" xfId="0" applyNumberFormat="1" applyFill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3" borderId="11" xfId="0" applyNumberFormat="1" applyFill="1" applyBorder="1" applyAlignment="1">
      <alignment horizontal="center" vertical="center" shrinkToFit="1"/>
    </xf>
    <xf numFmtId="176" fontId="0" fillId="3" borderId="6" xfId="0" applyNumberFormat="1" applyFill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 shrinkToFit="1"/>
    </xf>
    <xf numFmtId="176" fontId="0" fillId="0" borderId="14" xfId="0" applyNumberFormat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9466-0C32-4B1E-B5C2-5FE88470439E}">
  <sheetPr>
    <pageSetUpPr fitToPage="1"/>
  </sheetPr>
  <dimension ref="A1:L41"/>
  <sheetViews>
    <sheetView zoomScaleSheetLayoutView="100" workbookViewId="0">
      <selection activeCell="E14" sqref="E14"/>
    </sheetView>
  </sheetViews>
  <sheetFormatPr defaultColWidth="9" defaultRowHeight="16.5" x14ac:dyDescent="0.3"/>
  <cols>
    <col min="1" max="1" width="9" style="1" customWidth="1"/>
    <col min="2" max="2" width="12.375" style="1" customWidth="1"/>
    <col min="3" max="3" width="19.75" style="2" customWidth="1"/>
    <col min="4" max="4" width="14.5" style="3" customWidth="1"/>
    <col min="5" max="5" width="14" style="3" customWidth="1"/>
    <col min="6" max="6" width="14.5" style="3" customWidth="1"/>
    <col min="7" max="7" width="10.5" style="3" customWidth="1"/>
    <col min="8" max="8" width="11.75" style="5" customWidth="1"/>
    <col min="9" max="9" width="18.875" style="6" customWidth="1"/>
    <col min="10" max="12" width="14.5" style="3" customWidth="1"/>
    <col min="13" max="13" width="23.875" style="3" customWidth="1"/>
    <col min="14" max="14" width="17.375" style="3" customWidth="1"/>
    <col min="15" max="16384" width="9" style="3"/>
  </cols>
  <sheetData>
    <row r="1" spans="1:12" ht="26.25" customHeight="1" x14ac:dyDescent="0.3">
      <c r="A1" s="1" t="s">
        <v>0</v>
      </c>
      <c r="E1" s="4" t="s">
        <v>1</v>
      </c>
    </row>
    <row r="2" spans="1:12" ht="20.25" x14ac:dyDescent="0.3">
      <c r="A2" s="7" t="s">
        <v>2</v>
      </c>
    </row>
    <row r="3" spans="1:12" ht="17.25" thickBot="1" x14ac:dyDescent="0.35">
      <c r="L3" s="8" t="s">
        <v>3</v>
      </c>
    </row>
    <row r="4" spans="1:12" ht="25.5" customHeight="1" x14ac:dyDescent="0.3">
      <c r="A4" s="66" t="s">
        <v>4</v>
      </c>
      <c r="B4" s="67"/>
      <c r="C4" s="67"/>
      <c r="D4" s="67"/>
      <c r="E4" s="67"/>
      <c r="F4" s="68"/>
      <c r="G4" s="67" t="s">
        <v>5</v>
      </c>
      <c r="H4" s="67"/>
      <c r="I4" s="67"/>
      <c r="J4" s="67"/>
      <c r="K4" s="67"/>
      <c r="L4" s="68"/>
    </row>
    <row r="5" spans="1:12" ht="31.5" customHeight="1" x14ac:dyDescent="0.3">
      <c r="A5" s="69" t="s">
        <v>6</v>
      </c>
      <c r="B5" s="70"/>
      <c r="C5" s="71"/>
      <c r="D5" s="9" t="s">
        <v>7</v>
      </c>
      <c r="E5" s="9" t="s">
        <v>8</v>
      </c>
      <c r="F5" s="10" t="s">
        <v>9</v>
      </c>
      <c r="G5" s="70" t="s">
        <v>6</v>
      </c>
      <c r="H5" s="70"/>
      <c r="I5" s="71"/>
      <c r="J5" s="9" t="s">
        <v>7</v>
      </c>
      <c r="K5" s="9" t="s">
        <v>8</v>
      </c>
      <c r="L5" s="10" t="s">
        <v>9</v>
      </c>
    </row>
    <row r="6" spans="1:12" x14ac:dyDescent="0.3">
      <c r="A6" s="72" t="s">
        <v>10</v>
      </c>
      <c r="B6" s="73"/>
      <c r="C6" s="74"/>
      <c r="D6" s="11">
        <f>D7+D14+D18</f>
        <v>2632426007</v>
      </c>
      <c r="E6" s="11">
        <f>E7+E14+E18</f>
        <v>2077242316</v>
      </c>
      <c r="F6" s="12">
        <f t="shared" ref="F6:F21" si="0">D6-E6</f>
        <v>555183691</v>
      </c>
      <c r="G6" s="73" t="s">
        <v>10</v>
      </c>
      <c r="H6" s="73"/>
      <c r="I6" s="74"/>
      <c r="J6" s="13">
        <f>J7+J26+J28+J33+J36+J35+J34</f>
        <v>2632426007</v>
      </c>
      <c r="K6" s="13">
        <f>K7+K26+K28+K33+K36+K35+K34</f>
        <v>2077242316</v>
      </c>
      <c r="L6" s="14">
        <f>K6-J6</f>
        <v>-555183691</v>
      </c>
    </row>
    <row r="7" spans="1:12" x14ac:dyDescent="0.3">
      <c r="A7" s="79" t="s">
        <v>11</v>
      </c>
      <c r="B7" s="82" t="s">
        <v>12</v>
      </c>
      <c r="C7" s="83"/>
      <c r="D7" s="15">
        <f>SUM(D8:D13)</f>
        <v>175516312</v>
      </c>
      <c r="E7" s="15">
        <f>SUM(E8:E13)</f>
        <v>147735302</v>
      </c>
      <c r="F7" s="16">
        <f t="shared" si="0"/>
        <v>27781010</v>
      </c>
      <c r="G7" s="84" t="s">
        <v>13</v>
      </c>
      <c r="H7" s="18" t="s">
        <v>12</v>
      </c>
      <c r="I7" s="18"/>
      <c r="J7" s="19">
        <f>J8+J15+J18</f>
        <v>2312010080</v>
      </c>
      <c r="K7" s="19">
        <f>K8+K15+K18</f>
        <v>1702154705</v>
      </c>
      <c r="L7" s="16">
        <f>K7-J7</f>
        <v>-609855375</v>
      </c>
    </row>
    <row r="8" spans="1:12" x14ac:dyDescent="0.3">
      <c r="A8" s="80"/>
      <c r="B8" s="87" t="s">
        <v>14</v>
      </c>
      <c r="C8" s="20" t="s">
        <v>15</v>
      </c>
      <c r="D8" s="55">
        <v>14400000</v>
      </c>
      <c r="E8" s="21">
        <v>14023000</v>
      </c>
      <c r="F8" s="22">
        <f t="shared" si="0"/>
        <v>377000</v>
      </c>
      <c r="G8" s="85"/>
      <c r="H8" s="90" t="s">
        <v>16</v>
      </c>
      <c r="I8" s="24" t="s">
        <v>17</v>
      </c>
      <c r="J8" s="25">
        <f>SUM(J9:J14)</f>
        <v>2274992080</v>
      </c>
      <c r="K8" s="25">
        <f>SUM(K9:K14)</f>
        <v>1688077079</v>
      </c>
      <c r="L8" s="26">
        <f>K8-J8</f>
        <v>-586915001</v>
      </c>
    </row>
    <row r="9" spans="1:12" x14ac:dyDescent="0.3">
      <c r="A9" s="80"/>
      <c r="B9" s="88"/>
      <c r="C9" s="20" t="s">
        <v>18</v>
      </c>
      <c r="D9" s="55">
        <v>33500000</v>
      </c>
      <c r="E9" s="21">
        <v>33050400</v>
      </c>
      <c r="F9" s="22">
        <f t="shared" si="0"/>
        <v>449600</v>
      </c>
      <c r="G9" s="85"/>
      <c r="H9" s="91"/>
      <c r="I9" s="27" t="s">
        <v>19</v>
      </c>
      <c r="J9" s="28">
        <v>1895299680</v>
      </c>
      <c r="K9" s="28">
        <v>1432338841</v>
      </c>
      <c r="L9" s="22">
        <f>K9-J9</f>
        <v>-462960839</v>
      </c>
    </row>
    <row r="10" spans="1:12" x14ac:dyDescent="0.3">
      <c r="A10" s="80"/>
      <c r="B10" s="88"/>
      <c r="C10" s="20" t="s">
        <v>20</v>
      </c>
      <c r="D10" s="55">
        <v>37050000</v>
      </c>
      <c r="E10" s="21">
        <v>36595590</v>
      </c>
      <c r="F10" s="22">
        <f t="shared" si="0"/>
        <v>454410</v>
      </c>
      <c r="G10" s="85"/>
      <c r="H10" s="91"/>
      <c r="I10" s="27" t="s">
        <v>21</v>
      </c>
      <c r="J10" s="28">
        <v>11677500</v>
      </c>
      <c r="K10" s="28">
        <v>8207210</v>
      </c>
      <c r="L10" s="22">
        <f>K10-J10</f>
        <v>-3470290</v>
      </c>
    </row>
    <row r="11" spans="1:12" x14ac:dyDescent="0.3">
      <c r="A11" s="80"/>
      <c r="B11" s="88"/>
      <c r="C11" s="20" t="s">
        <v>22</v>
      </c>
      <c r="D11" s="55">
        <v>30000000</v>
      </c>
      <c r="E11" s="21">
        <v>5000000</v>
      </c>
      <c r="F11" s="22">
        <f t="shared" si="0"/>
        <v>25000000</v>
      </c>
      <c r="G11" s="85"/>
      <c r="H11" s="91"/>
      <c r="I11" s="27" t="s">
        <v>23</v>
      </c>
      <c r="J11" s="28">
        <v>200644487</v>
      </c>
      <c r="K11" s="28">
        <v>125956970</v>
      </c>
      <c r="L11" s="22">
        <f t="shared" ref="L11:L36" si="1">K11-J11</f>
        <v>-74687517</v>
      </c>
    </row>
    <row r="12" spans="1:12" x14ac:dyDescent="0.3">
      <c r="A12" s="80"/>
      <c r="B12" s="88"/>
      <c r="C12" s="29" t="s">
        <v>24</v>
      </c>
      <c r="D12" s="55">
        <v>1500000</v>
      </c>
      <c r="E12" s="21"/>
      <c r="F12" s="22">
        <f t="shared" si="0"/>
        <v>1500000</v>
      </c>
      <c r="G12" s="85"/>
      <c r="H12" s="91"/>
      <c r="I12" s="27" t="s">
        <v>25</v>
      </c>
      <c r="J12" s="28">
        <v>163621613</v>
      </c>
      <c r="K12" s="28">
        <v>120874058</v>
      </c>
      <c r="L12" s="22">
        <f t="shared" si="1"/>
        <v>-42747555</v>
      </c>
    </row>
    <row r="13" spans="1:12" x14ac:dyDescent="0.3">
      <c r="A13" s="81"/>
      <c r="B13" s="89"/>
      <c r="C13" s="20" t="s">
        <v>26</v>
      </c>
      <c r="D13" s="55">
        <v>59066312</v>
      </c>
      <c r="E13" s="21">
        <v>59066312</v>
      </c>
      <c r="F13" s="22">
        <f t="shared" si="0"/>
        <v>0</v>
      </c>
      <c r="G13" s="85"/>
      <c r="H13" s="91"/>
      <c r="I13" s="27" t="s">
        <v>27</v>
      </c>
      <c r="J13" s="21">
        <v>1440000</v>
      </c>
      <c r="K13" s="21">
        <v>700000</v>
      </c>
      <c r="L13" s="22">
        <f t="shared" si="1"/>
        <v>-740000</v>
      </c>
    </row>
    <row r="14" spans="1:12" ht="16.5" customHeight="1" x14ac:dyDescent="0.3">
      <c r="A14" s="79" t="s">
        <v>28</v>
      </c>
      <c r="B14" s="82" t="s">
        <v>12</v>
      </c>
      <c r="C14" s="83"/>
      <c r="D14" s="30">
        <f>SUM(D15:D17)</f>
        <v>2423909695</v>
      </c>
      <c r="E14" s="30">
        <f>SUM(E15:E17)</f>
        <v>1896502261</v>
      </c>
      <c r="F14" s="16">
        <f t="shared" si="0"/>
        <v>527407434</v>
      </c>
      <c r="G14" s="85"/>
      <c r="H14" s="92"/>
      <c r="I14" s="27" t="s">
        <v>29</v>
      </c>
      <c r="J14" s="21">
        <v>2308800</v>
      </c>
      <c r="K14" s="21">
        <v>0</v>
      </c>
      <c r="L14" s="22">
        <f t="shared" si="1"/>
        <v>-2308800</v>
      </c>
    </row>
    <row r="15" spans="1:12" ht="18" customHeight="1" x14ac:dyDescent="0.3">
      <c r="A15" s="80"/>
      <c r="B15" s="93" t="s">
        <v>30</v>
      </c>
      <c r="C15" s="20" t="s">
        <v>31</v>
      </c>
      <c r="D15" s="21">
        <v>2260950000</v>
      </c>
      <c r="E15" s="21">
        <v>1733713399</v>
      </c>
      <c r="F15" s="22">
        <f t="shared" si="0"/>
        <v>527236601</v>
      </c>
      <c r="G15" s="85"/>
      <c r="H15" s="90" t="s">
        <v>32</v>
      </c>
      <c r="I15" s="24" t="s">
        <v>33</v>
      </c>
      <c r="J15" s="31">
        <f>SUM(J16:J17)</f>
        <v>6100000</v>
      </c>
      <c r="K15" s="31">
        <f>SUM(K16:K17)</f>
        <v>1752000</v>
      </c>
      <c r="L15" s="26">
        <f>K15-J15</f>
        <v>-4348000</v>
      </c>
    </row>
    <row r="16" spans="1:12" ht="16.5" customHeight="1" x14ac:dyDescent="0.3">
      <c r="A16" s="80"/>
      <c r="B16" s="94"/>
      <c r="C16" s="20" t="s">
        <v>20</v>
      </c>
      <c r="D16" s="21">
        <v>200000</v>
      </c>
      <c r="E16" s="21">
        <v>29167</v>
      </c>
      <c r="F16" s="22">
        <f t="shared" si="0"/>
        <v>170833</v>
      </c>
      <c r="G16" s="85"/>
      <c r="H16" s="91"/>
      <c r="I16" s="27" t="s">
        <v>34</v>
      </c>
      <c r="J16" s="21">
        <v>5000000</v>
      </c>
      <c r="K16" s="21">
        <v>1308000</v>
      </c>
      <c r="L16" s="22">
        <f t="shared" si="1"/>
        <v>-3692000</v>
      </c>
    </row>
    <row r="17" spans="1:12" x14ac:dyDescent="0.3">
      <c r="A17" s="81"/>
      <c r="B17" s="95"/>
      <c r="C17" s="20" t="s">
        <v>26</v>
      </c>
      <c r="D17" s="21">
        <v>162759695</v>
      </c>
      <c r="E17" s="21">
        <v>162759695</v>
      </c>
      <c r="F17" s="22">
        <f t="shared" si="0"/>
        <v>0</v>
      </c>
      <c r="G17" s="85"/>
      <c r="H17" s="92"/>
      <c r="I17" s="27" t="s">
        <v>35</v>
      </c>
      <c r="J17" s="21">
        <v>1100000</v>
      </c>
      <c r="K17" s="21">
        <v>444000</v>
      </c>
      <c r="L17" s="22">
        <f t="shared" si="1"/>
        <v>-656000</v>
      </c>
    </row>
    <row r="18" spans="1:12" x14ac:dyDescent="0.3">
      <c r="A18" s="96" t="s">
        <v>36</v>
      </c>
      <c r="B18" s="99" t="s">
        <v>12</v>
      </c>
      <c r="C18" s="100"/>
      <c r="D18" s="30">
        <f>SUM(D19:D21)</f>
        <v>33000000</v>
      </c>
      <c r="E18" s="30">
        <f>SUM(E19:E21)</f>
        <v>33004753</v>
      </c>
      <c r="F18" s="16">
        <f t="shared" si="0"/>
        <v>-4753</v>
      </c>
      <c r="G18" s="85"/>
      <c r="H18" s="90" t="s">
        <v>37</v>
      </c>
      <c r="I18" s="24" t="s">
        <v>38</v>
      </c>
      <c r="J18" s="31">
        <f>SUM(J19:J25)</f>
        <v>30918000</v>
      </c>
      <c r="K18" s="31">
        <f>SUM(K19:K25)</f>
        <v>12325626</v>
      </c>
      <c r="L18" s="26">
        <f>K18-J18</f>
        <v>-18592374</v>
      </c>
    </row>
    <row r="19" spans="1:12" x14ac:dyDescent="0.3">
      <c r="A19" s="97"/>
      <c r="B19" s="101" t="s">
        <v>39</v>
      </c>
      <c r="C19" s="29" t="s">
        <v>40</v>
      </c>
      <c r="D19" s="33">
        <v>0</v>
      </c>
      <c r="E19" s="33">
        <v>0</v>
      </c>
      <c r="F19" s="22">
        <f t="shared" si="0"/>
        <v>0</v>
      </c>
      <c r="G19" s="85"/>
      <c r="H19" s="91"/>
      <c r="I19" s="34" t="s">
        <v>41</v>
      </c>
      <c r="J19" s="21">
        <v>440000</v>
      </c>
      <c r="K19" s="21">
        <v>0</v>
      </c>
      <c r="L19" s="22">
        <f t="shared" si="1"/>
        <v>-440000</v>
      </c>
    </row>
    <row r="20" spans="1:12" x14ac:dyDescent="0.3">
      <c r="A20" s="97"/>
      <c r="B20" s="102"/>
      <c r="C20" s="29" t="s">
        <v>42</v>
      </c>
      <c r="D20" s="35">
        <v>18000000</v>
      </c>
      <c r="E20" s="33">
        <v>18003666</v>
      </c>
      <c r="F20" s="22">
        <f t="shared" si="0"/>
        <v>-3666</v>
      </c>
      <c r="G20" s="85"/>
      <c r="H20" s="91"/>
      <c r="I20" s="34" t="s">
        <v>43</v>
      </c>
      <c r="J20" s="21">
        <v>2800000</v>
      </c>
      <c r="K20" s="21">
        <v>1280160</v>
      </c>
      <c r="L20" s="22">
        <f t="shared" si="1"/>
        <v>-1519840</v>
      </c>
    </row>
    <row r="21" spans="1:12" x14ac:dyDescent="0.3">
      <c r="A21" s="98"/>
      <c r="B21" s="103"/>
      <c r="C21" s="29" t="s">
        <v>44</v>
      </c>
      <c r="D21" s="21">
        <v>15000000</v>
      </c>
      <c r="E21" s="21">
        <v>15001087</v>
      </c>
      <c r="F21" s="22">
        <f t="shared" si="0"/>
        <v>-1087</v>
      </c>
      <c r="G21" s="85"/>
      <c r="H21" s="91"/>
      <c r="I21" s="36" t="s">
        <v>45</v>
      </c>
      <c r="J21" s="21">
        <v>3200000</v>
      </c>
      <c r="K21" s="21">
        <v>5056440</v>
      </c>
      <c r="L21" s="22">
        <f t="shared" si="1"/>
        <v>1856440</v>
      </c>
    </row>
    <row r="22" spans="1:12" x14ac:dyDescent="0.3">
      <c r="A22" s="37"/>
      <c r="F22" s="38"/>
      <c r="G22" s="85"/>
      <c r="H22" s="91"/>
      <c r="I22" s="36" t="s">
        <v>46</v>
      </c>
      <c r="J22" s="21">
        <v>5440000</v>
      </c>
      <c r="K22" s="21">
        <v>1872771</v>
      </c>
      <c r="L22" s="22">
        <f t="shared" si="1"/>
        <v>-3567229</v>
      </c>
    </row>
    <row r="23" spans="1:12" x14ac:dyDescent="0.3">
      <c r="A23" s="37"/>
      <c r="F23" s="38"/>
      <c r="G23" s="85"/>
      <c r="H23" s="91"/>
      <c r="I23" s="36" t="s">
        <v>47</v>
      </c>
      <c r="J23" s="21">
        <v>0</v>
      </c>
      <c r="K23" s="21">
        <v>0</v>
      </c>
      <c r="L23" s="22">
        <f t="shared" si="1"/>
        <v>0</v>
      </c>
    </row>
    <row r="24" spans="1:12" x14ac:dyDescent="0.3">
      <c r="A24" s="37"/>
      <c r="F24" s="38"/>
      <c r="G24" s="85"/>
      <c r="H24" s="91"/>
      <c r="I24" s="36" t="s">
        <v>48</v>
      </c>
      <c r="J24" s="21">
        <v>12000000</v>
      </c>
      <c r="K24" s="21">
        <v>0</v>
      </c>
      <c r="L24" s="22">
        <f t="shared" si="1"/>
        <v>-12000000</v>
      </c>
    </row>
    <row r="25" spans="1:12" x14ac:dyDescent="0.3">
      <c r="A25" s="37"/>
      <c r="F25" s="38"/>
      <c r="G25" s="86"/>
      <c r="H25" s="92"/>
      <c r="I25" s="36" t="s">
        <v>49</v>
      </c>
      <c r="J25" s="21">
        <v>7038000</v>
      </c>
      <c r="K25" s="21">
        <v>4116255</v>
      </c>
      <c r="L25" s="22">
        <f t="shared" si="1"/>
        <v>-2921745</v>
      </c>
    </row>
    <row r="26" spans="1:12" x14ac:dyDescent="0.3">
      <c r="A26" s="39"/>
      <c r="B26" s="3"/>
      <c r="C26" s="3"/>
      <c r="F26" s="38"/>
      <c r="G26" s="75" t="s">
        <v>50</v>
      </c>
      <c r="H26" s="18" t="s">
        <v>12</v>
      </c>
      <c r="I26" s="18"/>
      <c r="J26" s="19">
        <f>J27</f>
        <v>4200000</v>
      </c>
      <c r="K26" s="19">
        <f>K27</f>
        <v>0</v>
      </c>
      <c r="L26" s="16">
        <f>K26-J26</f>
        <v>-4200000</v>
      </c>
    </row>
    <row r="27" spans="1:12" x14ac:dyDescent="0.3">
      <c r="A27" s="39"/>
      <c r="B27" s="3"/>
      <c r="C27" s="3"/>
      <c r="F27" s="38"/>
      <c r="G27" s="76"/>
      <c r="H27" s="23" t="s">
        <v>51</v>
      </c>
      <c r="I27" s="27" t="s">
        <v>52</v>
      </c>
      <c r="J27" s="21">
        <v>4200000</v>
      </c>
      <c r="K27" s="21">
        <v>0</v>
      </c>
      <c r="L27" s="22">
        <f t="shared" si="1"/>
        <v>-4200000</v>
      </c>
    </row>
    <row r="28" spans="1:12" x14ac:dyDescent="0.3">
      <c r="A28" s="37"/>
      <c r="F28" s="38"/>
      <c r="G28" s="75" t="s">
        <v>53</v>
      </c>
      <c r="H28" s="18" t="s">
        <v>12</v>
      </c>
      <c r="I28" s="18"/>
      <c r="J28" s="19">
        <f>SUM(J29:J32)</f>
        <v>93174000</v>
      </c>
      <c r="K28" s="19">
        <f>SUM(K29:K32)</f>
        <v>66823664</v>
      </c>
      <c r="L28" s="16">
        <f>K28-J28</f>
        <v>-26350336</v>
      </c>
    </row>
    <row r="29" spans="1:12" x14ac:dyDescent="0.3">
      <c r="A29" s="37"/>
      <c r="F29" s="38"/>
      <c r="G29" s="76"/>
      <c r="H29" s="77" t="s">
        <v>53</v>
      </c>
      <c r="I29" s="34" t="s">
        <v>14</v>
      </c>
      <c r="J29" s="28">
        <v>37960000</v>
      </c>
      <c r="K29" s="28">
        <v>25441404</v>
      </c>
      <c r="L29" s="22">
        <f t="shared" si="1"/>
        <v>-12518596</v>
      </c>
    </row>
    <row r="30" spans="1:12" x14ac:dyDescent="0.3">
      <c r="A30" s="37"/>
      <c r="F30" s="38"/>
      <c r="G30" s="76"/>
      <c r="H30" s="78"/>
      <c r="I30" s="34" t="s">
        <v>54</v>
      </c>
      <c r="J30" s="28">
        <v>22214000</v>
      </c>
      <c r="K30" s="28">
        <v>9382260</v>
      </c>
      <c r="L30" s="22">
        <f t="shared" si="1"/>
        <v>-12831740</v>
      </c>
    </row>
    <row r="31" spans="1:12" x14ac:dyDescent="0.3">
      <c r="A31" s="37"/>
      <c r="F31" s="38"/>
      <c r="G31" s="76"/>
      <c r="H31" s="78"/>
      <c r="I31" s="29" t="s">
        <v>42</v>
      </c>
      <c r="J31" s="28">
        <v>18000000</v>
      </c>
      <c r="K31" s="28">
        <v>18000000</v>
      </c>
      <c r="L31" s="22">
        <f t="shared" si="1"/>
        <v>0</v>
      </c>
    </row>
    <row r="32" spans="1:12" x14ac:dyDescent="0.3">
      <c r="A32" s="37"/>
      <c r="F32" s="38"/>
      <c r="G32" s="76"/>
      <c r="H32" s="78"/>
      <c r="I32" s="29" t="s">
        <v>44</v>
      </c>
      <c r="J32" s="41">
        <v>15000000</v>
      </c>
      <c r="K32" s="28">
        <v>14000000</v>
      </c>
      <c r="L32" s="22">
        <f t="shared" si="1"/>
        <v>-1000000</v>
      </c>
    </row>
    <row r="33" spans="1:12" x14ac:dyDescent="0.3">
      <c r="A33" s="39"/>
      <c r="B33" s="3"/>
      <c r="C33" s="3"/>
      <c r="F33" s="38"/>
      <c r="G33" s="42" t="s">
        <v>55</v>
      </c>
      <c r="H33" s="43" t="s">
        <v>55</v>
      </c>
      <c r="I33" s="44" t="s">
        <v>55</v>
      </c>
      <c r="J33" s="45">
        <v>116000000</v>
      </c>
      <c r="K33" s="45">
        <v>90148730</v>
      </c>
      <c r="L33" s="22">
        <f t="shared" si="1"/>
        <v>-25851270</v>
      </c>
    </row>
    <row r="34" spans="1:12" x14ac:dyDescent="0.3">
      <c r="A34" s="39"/>
      <c r="B34" s="3"/>
      <c r="C34" s="3"/>
      <c r="F34" s="38"/>
      <c r="G34" s="17" t="s">
        <v>56</v>
      </c>
      <c r="H34" s="40" t="s">
        <v>56</v>
      </c>
      <c r="I34" s="44" t="s">
        <v>56</v>
      </c>
      <c r="J34" s="45">
        <v>0</v>
      </c>
      <c r="K34" s="45">
        <v>3666</v>
      </c>
      <c r="L34" s="22">
        <f t="shared" si="1"/>
        <v>3666</v>
      </c>
    </row>
    <row r="35" spans="1:12" x14ac:dyDescent="0.3">
      <c r="A35" s="39"/>
      <c r="B35" s="3"/>
      <c r="C35" s="3"/>
      <c r="F35" s="38"/>
      <c r="G35" s="17" t="s">
        <v>57</v>
      </c>
      <c r="H35" s="40" t="s">
        <v>57</v>
      </c>
      <c r="I35" s="44" t="s">
        <v>57</v>
      </c>
      <c r="J35" s="45">
        <v>107041927</v>
      </c>
      <c r="K35" s="45">
        <v>0</v>
      </c>
      <c r="L35" s="22">
        <f t="shared" si="1"/>
        <v>-107041927</v>
      </c>
    </row>
    <row r="36" spans="1:12" ht="17.25" thickBot="1" x14ac:dyDescent="0.35">
      <c r="A36" s="46"/>
      <c r="B36" s="47"/>
      <c r="C36" s="47"/>
      <c r="D36" s="47"/>
      <c r="E36" s="47"/>
      <c r="F36" s="48"/>
      <c r="G36" s="49"/>
      <c r="H36" s="50"/>
      <c r="I36" s="51" t="s">
        <v>58</v>
      </c>
      <c r="J36" s="52"/>
      <c r="K36" s="52">
        <v>218111551</v>
      </c>
      <c r="L36" s="53">
        <f t="shared" si="1"/>
        <v>218111551</v>
      </c>
    </row>
    <row r="38" spans="1:12" x14ac:dyDescent="0.3">
      <c r="G38" s="8"/>
      <c r="J38" s="8"/>
      <c r="K38" s="8"/>
      <c r="L38" s="8"/>
    </row>
    <row r="39" spans="1:12" x14ac:dyDescent="0.3">
      <c r="G39" s="8"/>
      <c r="J39" s="8"/>
      <c r="K39" s="8"/>
      <c r="L39" s="8"/>
    </row>
    <row r="40" spans="1:12" x14ac:dyDescent="0.3">
      <c r="G40" s="8"/>
      <c r="J40" s="8"/>
      <c r="K40" s="8"/>
      <c r="L40" s="8"/>
    </row>
    <row r="41" spans="1:12" x14ac:dyDescent="0.3">
      <c r="G41" s="8"/>
      <c r="J41" s="8"/>
      <c r="K41" s="8"/>
      <c r="L41" s="8"/>
    </row>
  </sheetData>
  <mergeCells count="22">
    <mergeCell ref="G26:G27"/>
    <mergeCell ref="G28:G32"/>
    <mergeCell ref="H29:H32"/>
    <mergeCell ref="A7:A13"/>
    <mergeCell ref="B7:C7"/>
    <mergeCell ref="G7:G25"/>
    <mergeCell ref="B8:B13"/>
    <mergeCell ref="H8:H14"/>
    <mergeCell ref="A14:A17"/>
    <mergeCell ref="B14:C14"/>
    <mergeCell ref="B15:B17"/>
    <mergeCell ref="H15:H17"/>
    <mergeCell ref="A18:A21"/>
    <mergeCell ref="B18:C18"/>
    <mergeCell ref="H18:H25"/>
    <mergeCell ref="B19:B21"/>
    <mergeCell ref="A4:F4"/>
    <mergeCell ref="G4:L4"/>
    <mergeCell ref="A5:C5"/>
    <mergeCell ref="G5:I5"/>
    <mergeCell ref="A6:C6"/>
    <mergeCell ref="G6:I6"/>
  </mergeCells>
  <phoneticPr fontId="2" type="noConversion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402D-3370-4D47-93B5-76FD259F11AF}">
  <sheetPr>
    <pageSetUpPr fitToPage="1"/>
  </sheetPr>
  <dimension ref="A1:L46"/>
  <sheetViews>
    <sheetView tabSelected="1" zoomScale="85" zoomScaleNormal="85" zoomScaleSheetLayoutView="100" workbookViewId="0">
      <selection activeCell="F24" sqref="F24"/>
    </sheetView>
  </sheetViews>
  <sheetFormatPr defaultColWidth="9" defaultRowHeight="16.5" x14ac:dyDescent="0.3"/>
  <cols>
    <col min="1" max="1" width="9" style="1" customWidth="1"/>
    <col min="2" max="2" width="12.375" style="1" customWidth="1"/>
    <col min="3" max="3" width="19.75" style="2" customWidth="1"/>
    <col min="4" max="4" width="14.5" style="3" customWidth="1"/>
    <col min="5" max="5" width="14" style="3" customWidth="1"/>
    <col min="6" max="6" width="14.5" style="3" customWidth="1"/>
    <col min="7" max="7" width="10.5" style="3" customWidth="1"/>
    <col min="8" max="8" width="11.75" style="5" customWidth="1"/>
    <col min="9" max="9" width="18.875" style="6" customWidth="1"/>
    <col min="10" max="12" width="14.5" style="3" customWidth="1"/>
    <col min="13" max="13" width="23.875" style="3" customWidth="1"/>
    <col min="14" max="16384" width="9" style="3"/>
  </cols>
  <sheetData>
    <row r="1" spans="1:12" ht="26.25" customHeight="1" x14ac:dyDescent="0.3">
      <c r="A1" s="1" t="s">
        <v>0</v>
      </c>
      <c r="E1" s="4" t="s">
        <v>59</v>
      </c>
    </row>
    <row r="2" spans="1:12" ht="20.25" x14ac:dyDescent="0.3">
      <c r="A2" s="7" t="s">
        <v>60</v>
      </c>
    </row>
    <row r="3" spans="1:12" ht="17.25" thickBot="1" x14ac:dyDescent="0.35">
      <c r="L3" s="8" t="s">
        <v>3</v>
      </c>
    </row>
    <row r="4" spans="1:12" ht="25.5" customHeight="1" x14ac:dyDescent="0.3">
      <c r="A4" s="66" t="s">
        <v>4</v>
      </c>
      <c r="B4" s="67"/>
      <c r="C4" s="67"/>
      <c r="D4" s="67"/>
      <c r="E4" s="67"/>
      <c r="F4" s="68"/>
      <c r="G4" s="67" t="s">
        <v>5</v>
      </c>
      <c r="H4" s="67"/>
      <c r="I4" s="67"/>
      <c r="J4" s="67"/>
      <c r="K4" s="67"/>
      <c r="L4" s="68"/>
    </row>
    <row r="5" spans="1:12" ht="31.5" customHeight="1" x14ac:dyDescent="0.3">
      <c r="A5" s="69" t="s">
        <v>6</v>
      </c>
      <c r="B5" s="70"/>
      <c r="C5" s="71"/>
      <c r="D5" s="9" t="s">
        <v>7</v>
      </c>
      <c r="E5" s="9" t="s">
        <v>61</v>
      </c>
      <c r="F5" s="10" t="s">
        <v>9</v>
      </c>
      <c r="G5" s="70" t="s">
        <v>6</v>
      </c>
      <c r="H5" s="70"/>
      <c r="I5" s="71"/>
      <c r="J5" s="9" t="s">
        <v>7</v>
      </c>
      <c r="K5" s="9" t="s">
        <v>61</v>
      </c>
      <c r="L5" s="10" t="s">
        <v>9</v>
      </c>
    </row>
    <row r="6" spans="1:12" x14ac:dyDescent="0.3">
      <c r="A6" s="72" t="s">
        <v>10</v>
      </c>
      <c r="B6" s="73"/>
      <c r="C6" s="74"/>
      <c r="D6" s="11">
        <f>D7+D14+D18</f>
        <v>2632426007</v>
      </c>
      <c r="E6" s="54">
        <f>E7+E14+E18</f>
        <v>3096751551</v>
      </c>
      <c r="F6" s="12">
        <f>E6-D6</f>
        <v>464325544</v>
      </c>
      <c r="G6" s="73" t="s">
        <v>10</v>
      </c>
      <c r="H6" s="73"/>
      <c r="I6" s="74"/>
      <c r="J6" s="13">
        <f>J7+J30+J34+J40+J41</f>
        <v>2632426007</v>
      </c>
      <c r="K6" s="13">
        <f>K7+K30+K34+K40+K41</f>
        <v>3096751551</v>
      </c>
      <c r="L6" s="14">
        <f>K6-J6</f>
        <v>464325544</v>
      </c>
    </row>
    <row r="7" spans="1:12" x14ac:dyDescent="0.3">
      <c r="A7" s="79" t="s">
        <v>11</v>
      </c>
      <c r="B7" s="82" t="s">
        <v>12</v>
      </c>
      <c r="C7" s="83"/>
      <c r="D7" s="15">
        <f>SUM(D8:D13)</f>
        <v>175516312</v>
      </c>
      <c r="E7" s="30">
        <f>SUM(E8:E13)</f>
        <v>130550607</v>
      </c>
      <c r="F7" s="16">
        <f>E7-D7</f>
        <v>-44965705</v>
      </c>
      <c r="G7" s="84" t="s">
        <v>13</v>
      </c>
      <c r="H7" s="18" t="s">
        <v>12</v>
      </c>
      <c r="I7" s="18"/>
      <c r="J7" s="19">
        <f>J8+J15+J18</f>
        <v>2312010080</v>
      </c>
      <c r="K7" s="19">
        <f>K8+K15+K18</f>
        <v>2799840366</v>
      </c>
      <c r="L7" s="16">
        <f>K7-J7</f>
        <v>487830286</v>
      </c>
    </row>
    <row r="8" spans="1:12" x14ac:dyDescent="0.3">
      <c r="A8" s="80"/>
      <c r="B8" s="87" t="s">
        <v>14</v>
      </c>
      <c r="C8" s="20" t="s">
        <v>15</v>
      </c>
      <c r="D8" s="55">
        <v>14400000</v>
      </c>
      <c r="E8" s="33">
        <v>10600000</v>
      </c>
      <c r="F8" s="22">
        <f>E8-D8</f>
        <v>-3800000</v>
      </c>
      <c r="G8" s="85"/>
      <c r="H8" s="90" t="s">
        <v>16</v>
      </c>
      <c r="I8" s="24" t="s">
        <v>17</v>
      </c>
      <c r="J8" s="25">
        <f>SUM(J9:J14)</f>
        <v>2274992080</v>
      </c>
      <c r="K8" s="25">
        <f>SUM(K9:K14)</f>
        <v>2755690366</v>
      </c>
      <c r="L8" s="26">
        <f>K8-J8</f>
        <v>480698286</v>
      </c>
    </row>
    <row r="9" spans="1:12" x14ac:dyDescent="0.3">
      <c r="A9" s="80"/>
      <c r="B9" s="88"/>
      <c r="C9" s="20" t="s">
        <v>18</v>
      </c>
      <c r="D9" s="55">
        <v>33500000</v>
      </c>
      <c r="E9" s="33">
        <v>35000000</v>
      </c>
      <c r="F9" s="22">
        <f t="shared" ref="F9:F13" si="0">E9-D9</f>
        <v>1500000</v>
      </c>
      <c r="G9" s="85"/>
      <c r="H9" s="91"/>
      <c r="I9" s="27" t="s">
        <v>19</v>
      </c>
      <c r="J9" s="41">
        <v>1895299680</v>
      </c>
      <c r="K9" s="28">
        <v>2300963040</v>
      </c>
      <c r="L9" s="22">
        <f>K9-J9</f>
        <v>405663360</v>
      </c>
    </row>
    <row r="10" spans="1:12" x14ac:dyDescent="0.3">
      <c r="A10" s="80"/>
      <c r="B10" s="88"/>
      <c r="C10" s="20" t="s">
        <v>20</v>
      </c>
      <c r="D10" s="55">
        <v>37050000</v>
      </c>
      <c r="E10" s="33">
        <v>20100000</v>
      </c>
      <c r="F10" s="22">
        <f t="shared" si="0"/>
        <v>-16950000</v>
      </c>
      <c r="G10" s="85"/>
      <c r="H10" s="91"/>
      <c r="I10" s="27" t="s">
        <v>21</v>
      </c>
      <c r="J10" s="41">
        <v>11677500</v>
      </c>
      <c r="K10" s="28">
        <v>10440000</v>
      </c>
      <c r="L10" s="22">
        <f t="shared" ref="L10:L14" si="1">K10-J10</f>
        <v>-1237500</v>
      </c>
    </row>
    <row r="11" spans="1:12" x14ac:dyDescent="0.3">
      <c r="A11" s="80"/>
      <c r="B11" s="88"/>
      <c r="C11" s="20" t="s">
        <v>22</v>
      </c>
      <c r="D11" s="55">
        <v>30000000</v>
      </c>
      <c r="E11" s="33">
        <v>30000000</v>
      </c>
      <c r="F11" s="22">
        <f t="shared" si="0"/>
        <v>0</v>
      </c>
      <c r="G11" s="85"/>
      <c r="H11" s="91"/>
      <c r="I11" s="27" t="s">
        <v>23</v>
      </c>
      <c r="J11" s="41">
        <v>200644487</v>
      </c>
      <c r="K11" s="28">
        <v>243340098</v>
      </c>
      <c r="L11" s="22">
        <f t="shared" si="1"/>
        <v>42695611</v>
      </c>
    </row>
    <row r="12" spans="1:12" x14ac:dyDescent="0.3">
      <c r="A12" s="80"/>
      <c r="B12" s="88"/>
      <c r="C12" s="29" t="s">
        <v>24</v>
      </c>
      <c r="D12" s="55">
        <v>1500000</v>
      </c>
      <c r="E12" s="33">
        <v>3000000</v>
      </c>
      <c r="F12" s="22">
        <f t="shared" si="0"/>
        <v>1500000</v>
      </c>
      <c r="G12" s="85"/>
      <c r="H12" s="91"/>
      <c r="I12" s="27" t="s">
        <v>25</v>
      </c>
      <c r="J12" s="41">
        <v>163621613</v>
      </c>
      <c r="K12" s="28">
        <v>198332428</v>
      </c>
      <c r="L12" s="22">
        <f t="shared" si="1"/>
        <v>34710815</v>
      </c>
    </row>
    <row r="13" spans="1:12" x14ac:dyDescent="0.3">
      <c r="A13" s="81"/>
      <c r="B13" s="89"/>
      <c r="C13" s="20" t="s">
        <v>26</v>
      </c>
      <c r="D13" s="55">
        <v>59066312</v>
      </c>
      <c r="E13" s="33">
        <v>31850607</v>
      </c>
      <c r="F13" s="22">
        <f t="shared" si="0"/>
        <v>-27215705</v>
      </c>
      <c r="G13" s="85"/>
      <c r="H13" s="91"/>
      <c r="I13" s="27" t="s">
        <v>27</v>
      </c>
      <c r="J13" s="56">
        <v>1440000</v>
      </c>
      <c r="K13" s="21">
        <v>840000</v>
      </c>
      <c r="L13" s="22">
        <f t="shared" si="1"/>
        <v>-600000</v>
      </c>
    </row>
    <row r="14" spans="1:12" ht="16.5" customHeight="1" x14ac:dyDescent="0.3">
      <c r="A14" s="79" t="s">
        <v>28</v>
      </c>
      <c r="B14" s="82" t="s">
        <v>12</v>
      </c>
      <c r="C14" s="83"/>
      <c r="D14" s="30">
        <f>SUM(D15:D17)</f>
        <v>2423909695</v>
      </c>
      <c r="E14" s="30">
        <f>SUM(E15:E17)</f>
        <v>2965199857</v>
      </c>
      <c r="F14" s="16">
        <f>E14-D14</f>
        <v>541290162</v>
      </c>
      <c r="G14" s="85"/>
      <c r="H14" s="92"/>
      <c r="I14" s="27" t="s">
        <v>29</v>
      </c>
      <c r="J14" s="56">
        <v>2308800</v>
      </c>
      <c r="K14" s="21">
        <v>1774800</v>
      </c>
      <c r="L14" s="22">
        <f t="shared" si="1"/>
        <v>-534000</v>
      </c>
    </row>
    <row r="15" spans="1:12" ht="18" customHeight="1" x14ac:dyDescent="0.3">
      <c r="A15" s="80"/>
      <c r="B15" s="93" t="s">
        <v>30</v>
      </c>
      <c r="C15" s="20" t="s">
        <v>31</v>
      </c>
      <c r="D15" s="55">
        <v>2260950000</v>
      </c>
      <c r="E15" s="57">
        <v>2779740000</v>
      </c>
      <c r="F15" s="22">
        <f>E15-D15</f>
        <v>518790000</v>
      </c>
      <c r="G15" s="85"/>
      <c r="H15" s="90" t="s">
        <v>32</v>
      </c>
      <c r="I15" s="24" t="s">
        <v>33</v>
      </c>
      <c r="J15" s="31">
        <f>SUM(J16:J17)</f>
        <v>6100000</v>
      </c>
      <c r="K15" s="31">
        <f>SUM(K16:K17)</f>
        <v>5100000</v>
      </c>
      <c r="L15" s="26">
        <f>K15-J15</f>
        <v>-1000000</v>
      </c>
    </row>
    <row r="16" spans="1:12" ht="16.5" customHeight="1" x14ac:dyDescent="0.3">
      <c r="A16" s="80"/>
      <c r="B16" s="94"/>
      <c r="C16" s="20" t="s">
        <v>20</v>
      </c>
      <c r="D16" s="55">
        <v>200000</v>
      </c>
      <c r="E16" s="57">
        <v>200000</v>
      </c>
      <c r="F16" s="22">
        <f t="shared" ref="F16:F17" si="2">E16-D16</f>
        <v>0</v>
      </c>
      <c r="G16" s="85"/>
      <c r="H16" s="91"/>
      <c r="I16" s="27" t="s">
        <v>34</v>
      </c>
      <c r="J16" s="56">
        <v>5000000</v>
      </c>
      <c r="K16" s="21">
        <v>4200000</v>
      </c>
      <c r="L16" s="22">
        <f>K16-J16</f>
        <v>-800000</v>
      </c>
    </row>
    <row r="17" spans="1:12" x14ac:dyDescent="0.3">
      <c r="A17" s="81"/>
      <c r="B17" s="95"/>
      <c r="C17" s="20" t="s">
        <v>26</v>
      </c>
      <c r="D17" s="55">
        <v>162759695</v>
      </c>
      <c r="E17" s="57">
        <v>185259857</v>
      </c>
      <c r="F17" s="22">
        <f t="shared" si="2"/>
        <v>22500162</v>
      </c>
      <c r="G17" s="85"/>
      <c r="H17" s="92"/>
      <c r="I17" s="27" t="s">
        <v>35</v>
      </c>
      <c r="J17" s="56">
        <v>1100000</v>
      </c>
      <c r="K17" s="21">
        <v>900000</v>
      </c>
      <c r="L17" s="22">
        <f>K17-J17</f>
        <v>-200000</v>
      </c>
    </row>
    <row r="18" spans="1:12" x14ac:dyDescent="0.3">
      <c r="A18" s="96" t="s">
        <v>36</v>
      </c>
      <c r="B18" s="99" t="s">
        <v>12</v>
      </c>
      <c r="C18" s="100"/>
      <c r="D18" s="30">
        <f>SUM(D19:D21)</f>
        <v>33000000</v>
      </c>
      <c r="E18" s="30">
        <f>SUM(E19:E21)</f>
        <v>1001087</v>
      </c>
      <c r="F18" s="16">
        <f>E18-D18</f>
        <v>-31998913</v>
      </c>
      <c r="G18" s="85"/>
      <c r="H18" s="90" t="s">
        <v>37</v>
      </c>
      <c r="I18" s="24" t="s">
        <v>38</v>
      </c>
      <c r="J18" s="31">
        <f>J19+J20+J23+J27+J28+J29</f>
        <v>30918000</v>
      </c>
      <c r="K18" s="31">
        <f>K19+K20+K23+K27+K28+K29</f>
        <v>39050000</v>
      </c>
      <c r="L18" s="26">
        <f>K18-J18</f>
        <v>8132000</v>
      </c>
    </row>
    <row r="19" spans="1:12" x14ac:dyDescent="0.3">
      <c r="A19" s="97"/>
      <c r="B19" s="101" t="s">
        <v>39</v>
      </c>
      <c r="C19" s="29" t="s">
        <v>40</v>
      </c>
      <c r="D19" s="58">
        <v>0</v>
      </c>
      <c r="E19" s="33">
        <v>0</v>
      </c>
      <c r="F19" s="22">
        <f>E19-D19</f>
        <v>0</v>
      </c>
      <c r="G19" s="85"/>
      <c r="H19" s="91"/>
      <c r="I19" s="34" t="s">
        <v>62</v>
      </c>
      <c r="J19" s="56">
        <v>440000</v>
      </c>
      <c r="K19" s="21">
        <v>1300000</v>
      </c>
      <c r="L19" s="22">
        <f>K19-J19</f>
        <v>860000</v>
      </c>
    </row>
    <row r="20" spans="1:12" x14ac:dyDescent="0.3">
      <c r="A20" s="97"/>
      <c r="B20" s="102"/>
      <c r="C20" s="29" t="s">
        <v>42</v>
      </c>
      <c r="D20" s="21">
        <v>15000000</v>
      </c>
      <c r="E20" s="33">
        <v>0</v>
      </c>
      <c r="F20" s="22">
        <f t="shared" ref="F20:F21" si="3">E20-D20</f>
        <v>-15000000</v>
      </c>
      <c r="G20" s="85"/>
      <c r="H20" s="91"/>
      <c r="I20" s="34" t="s">
        <v>63</v>
      </c>
      <c r="J20" s="56">
        <f>SUM(J21:J22)</f>
        <v>6000000</v>
      </c>
      <c r="K20" s="56">
        <f>SUM(K21:K22)</f>
        <v>8600000</v>
      </c>
      <c r="L20" s="22">
        <f t="shared" ref="L20:L29" si="4">K20-J20</f>
        <v>2600000</v>
      </c>
    </row>
    <row r="21" spans="1:12" x14ac:dyDescent="0.3">
      <c r="A21" s="98"/>
      <c r="B21" s="103"/>
      <c r="C21" s="29" t="s">
        <v>44</v>
      </c>
      <c r="D21" s="21">
        <v>18000000</v>
      </c>
      <c r="E21" s="21">
        <v>1001087</v>
      </c>
      <c r="F21" s="22">
        <f t="shared" si="3"/>
        <v>-16998913</v>
      </c>
      <c r="G21" s="85"/>
      <c r="H21" s="91"/>
      <c r="I21" s="34" t="s">
        <v>64</v>
      </c>
      <c r="J21" s="56">
        <v>2800000</v>
      </c>
      <c r="K21" s="21">
        <v>2600000</v>
      </c>
      <c r="L21" s="22">
        <f t="shared" si="4"/>
        <v>-200000</v>
      </c>
    </row>
    <row r="22" spans="1:12" x14ac:dyDescent="0.3">
      <c r="A22" s="32"/>
      <c r="B22" s="59"/>
      <c r="C22" s="60"/>
      <c r="F22" s="61"/>
      <c r="G22" s="85"/>
      <c r="H22" s="91"/>
      <c r="I22" s="36" t="s">
        <v>65</v>
      </c>
      <c r="J22" s="56">
        <v>3200000</v>
      </c>
      <c r="K22" s="21">
        <v>6000000</v>
      </c>
      <c r="L22" s="22">
        <f t="shared" si="4"/>
        <v>2800000</v>
      </c>
    </row>
    <row r="23" spans="1:12" x14ac:dyDescent="0.3">
      <c r="A23" s="32"/>
      <c r="B23" s="59"/>
      <c r="C23" s="60"/>
      <c r="F23" s="61"/>
      <c r="G23" s="85"/>
      <c r="H23" s="91"/>
      <c r="I23" s="36" t="s">
        <v>66</v>
      </c>
      <c r="J23" s="56">
        <f>SUM(J24:J26)</f>
        <v>12478000</v>
      </c>
      <c r="K23" s="56">
        <f>SUM(K24:K26)</f>
        <v>15628000</v>
      </c>
      <c r="L23" s="22">
        <f t="shared" si="4"/>
        <v>3150000</v>
      </c>
    </row>
    <row r="24" spans="1:12" x14ac:dyDescent="0.3">
      <c r="A24" s="37"/>
      <c r="F24" s="38"/>
      <c r="G24" s="85"/>
      <c r="H24" s="91"/>
      <c r="I24" s="36" t="s">
        <v>67</v>
      </c>
      <c r="J24" s="56">
        <v>5440000</v>
      </c>
      <c r="K24" s="21">
        <v>7440000</v>
      </c>
      <c r="L24" s="22">
        <f t="shared" si="4"/>
        <v>2000000</v>
      </c>
    </row>
    <row r="25" spans="1:12" x14ac:dyDescent="0.3">
      <c r="A25" s="37"/>
      <c r="F25" s="38"/>
      <c r="G25" s="85"/>
      <c r="H25" s="91"/>
      <c r="I25" s="36" t="s">
        <v>68</v>
      </c>
      <c r="J25" s="56">
        <v>0</v>
      </c>
      <c r="K25" s="21">
        <v>4000000</v>
      </c>
      <c r="L25" s="22">
        <f t="shared" si="4"/>
        <v>4000000</v>
      </c>
    </row>
    <row r="26" spans="1:12" x14ac:dyDescent="0.3">
      <c r="A26" s="37"/>
      <c r="F26" s="38"/>
      <c r="G26" s="85"/>
      <c r="H26" s="91"/>
      <c r="I26" s="36" t="s">
        <v>69</v>
      </c>
      <c r="J26" s="56">
        <v>7038000</v>
      </c>
      <c r="K26" s="21">
        <v>4188000</v>
      </c>
      <c r="L26" s="22">
        <f t="shared" si="4"/>
        <v>-2850000</v>
      </c>
    </row>
    <row r="27" spans="1:12" x14ac:dyDescent="0.3">
      <c r="A27" s="37"/>
      <c r="F27" s="38"/>
      <c r="G27" s="85"/>
      <c r="H27" s="91"/>
      <c r="I27" s="36" t="s">
        <v>70</v>
      </c>
      <c r="J27" s="56">
        <v>12000000</v>
      </c>
      <c r="K27" s="21">
        <v>12000000</v>
      </c>
      <c r="L27" s="22">
        <f t="shared" si="4"/>
        <v>0</v>
      </c>
    </row>
    <row r="28" spans="1:12" x14ac:dyDescent="0.3">
      <c r="A28" s="37"/>
      <c r="F28" s="38"/>
      <c r="G28" s="85"/>
      <c r="H28" s="91"/>
      <c r="I28" s="36" t="s">
        <v>71</v>
      </c>
      <c r="J28" s="56">
        <v>0</v>
      </c>
      <c r="K28" s="21">
        <v>1400000</v>
      </c>
      <c r="L28" s="22">
        <f t="shared" si="4"/>
        <v>1400000</v>
      </c>
    </row>
    <row r="29" spans="1:12" x14ac:dyDescent="0.3">
      <c r="A29" s="37"/>
      <c r="F29" s="38"/>
      <c r="G29" s="86"/>
      <c r="H29" s="92"/>
      <c r="I29" s="36" t="s">
        <v>72</v>
      </c>
      <c r="J29" s="56"/>
      <c r="K29" s="21">
        <v>122000</v>
      </c>
      <c r="L29" s="22">
        <f t="shared" si="4"/>
        <v>122000</v>
      </c>
    </row>
    <row r="30" spans="1:12" x14ac:dyDescent="0.3">
      <c r="A30" s="39"/>
      <c r="B30" s="3"/>
      <c r="C30" s="3"/>
      <c r="F30" s="38"/>
      <c r="G30" s="75" t="s">
        <v>73</v>
      </c>
      <c r="H30" s="18" t="s">
        <v>12</v>
      </c>
      <c r="I30" s="18"/>
      <c r="J30" s="19">
        <f>SUM(J31:J33)</f>
        <v>4200000</v>
      </c>
      <c r="K30" s="19">
        <f>SUM(K31:K33)</f>
        <v>56200000</v>
      </c>
      <c r="L30" s="16">
        <f>K30-J30</f>
        <v>52000000</v>
      </c>
    </row>
    <row r="31" spans="1:12" x14ac:dyDescent="0.3">
      <c r="A31" s="39"/>
      <c r="B31" s="3"/>
      <c r="C31" s="3"/>
      <c r="F31" s="38"/>
      <c r="G31" s="76"/>
      <c r="H31" s="87" t="s">
        <v>74</v>
      </c>
      <c r="I31" s="62" t="s">
        <v>74</v>
      </c>
      <c r="J31" s="41"/>
      <c r="K31" s="28">
        <v>50000000</v>
      </c>
      <c r="L31" s="22">
        <f t="shared" ref="L31:L41" si="5">K31-J31</f>
        <v>50000000</v>
      </c>
    </row>
    <row r="32" spans="1:12" x14ac:dyDescent="0.3">
      <c r="A32" s="39"/>
      <c r="B32" s="3"/>
      <c r="C32" s="3"/>
      <c r="F32" s="38"/>
      <c r="G32" s="76"/>
      <c r="H32" s="88"/>
      <c r="I32" s="62" t="s">
        <v>75</v>
      </c>
      <c r="J32" s="41">
        <v>4200000</v>
      </c>
      <c r="K32" s="28">
        <v>4200000</v>
      </c>
      <c r="L32" s="22">
        <f t="shared" si="5"/>
        <v>0</v>
      </c>
    </row>
    <row r="33" spans="1:12" x14ac:dyDescent="0.3">
      <c r="A33" s="39"/>
      <c r="B33" s="3"/>
      <c r="C33" s="3"/>
      <c r="F33" s="38"/>
      <c r="G33" s="76"/>
      <c r="H33" s="89"/>
      <c r="I33" s="27" t="s">
        <v>76</v>
      </c>
      <c r="J33" s="56"/>
      <c r="K33" s="21">
        <v>2000000</v>
      </c>
      <c r="L33" s="22">
        <f t="shared" si="5"/>
        <v>2000000</v>
      </c>
    </row>
    <row r="34" spans="1:12" x14ac:dyDescent="0.3">
      <c r="A34" s="37"/>
      <c r="F34" s="38"/>
      <c r="G34" s="75" t="s">
        <v>53</v>
      </c>
      <c r="H34" s="18" t="s">
        <v>12</v>
      </c>
      <c r="I34" s="18"/>
      <c r="J34" s="19">
        <f>SUM(J35:J39)</f>
        <v>93174000</v>
      </c>
      <c r="K34" s="19">
        <f>SUM(K35:K39)</f>
        <v>48403087</v>
      </c>
      <c r="L34" s="16">
        <f>K34-J34</f>
        <v>-44770913</v>
      </c>
    </row>
    <row r="35" spans="1:12" x14ac:dyDescent="0.3">
      <c r="A35" s="37"/>
      <c r="F35" s="38"/>
      <c r="G35" s="76"/>
      <c r="H35" s="77" t="s">
        <v>53</v>
      </c>
      <c r="I35" s="34" t="s">
        <v>14</v>
      </c>
      <c r="J35" s="41">
        <v>37960000</v>
      </c>
      <c r="K35" s="28">
        <v>18560000</v>
      </c>
      <c r="L35" s="22">
        <f t="shared" si="5"/>
        <v>-19400000</v>
      </c>
    </row>
    <row r="36" spans="1:12" x14ac:dyDescent="0.3">
      <c r="A36" s="37"/>
      <c r="F36" s="38"/>
      <c r="G36" s="76"/>
      <c r="H36" s="78"/>
      <c r="I36" s="34" t="s">
        <v>54</v>
      </c>
      <c r="J36" s="41">
        <v>22214000</v>
      </c>
      <c r="K36" s="28">
        <v>28842000</v>
      </c>
      <c r="L36" s="22">
        <f t="shared" si="5"/>
        <v>6628000</v>
      </c>
    </row>
    <row r="37" spans="1:12" x14ac:dyDescent="0.3">
      <c r="A37" s="37"/>
      <c r="F37" s="38"/>
      <c r="G37" s="76"/>
      <c r="H37" s="78"/>
      <c r="I37" s="63" t="s">
        <v>77</v>
      </c>
      <c r="J37" s="41">
        <v>0</v>
      </c>
      <c r="K37" s="28">
        <v>0</v>
      </c>
      <c r="L37" s="22">
        <f t="shared" si="5"/>
        <v>0</v>
      </c>
    </row>
    <row r="38" spans="1:12" x14ac:dyDescent="0.3">
      <c r="A38" s="37"/>
      <c r="F38" s="38"/>
      <c r="G38" s="76"/>
      <c r="H38" s="78"/>
      <c r="I38" s="29" t="s">
        <v>44</v>
      </c>
      <c r="J38" s="28">
        <v>15000000</v>
      </c>
      <c r="K38" s="28">
        <v>1001087</v>
      </c>
      <c r="L38" s="22">
        <f t="shared" si="5"/>
        <v>-13998913</v>
      </c>
    </row>
    <row r="39" spans="1:12" x14ac:dyDescent="0.3">
      <c r="A39" s="37"/>
      <c r="F39" s="38"/>
      <c r="G39" s="76"/>
      <c r="H39" s="78"/>
      <c r="I39" s="29" t="s">
        <v>42</v>
      </c>
      <c r="J39" s="28">
        <v>18000000</v>
      </c>
      <c r="K39" s="3">
        <v>0</v>
      </c>
      <c r="L39" s="22">
        <f t="shared" si="5"/>
        <v>-18000000</v>
      </c>
    </row>
    <row r="40" spans="1:12" x14ac:dyDescent="0.3">
      <c r="A40" s="39"/>
      <c r="B40" s="3"/>
      <c r="C40" s="3"/>
      <c r="F40" s="38"/>
      <c r="G40" s="42" t="s">
        <v>55</v>
      </c>
      <c r="H40" s="43" t="s">
        <v>55</v>
      </c>
      <c r="I40" s="44" t="s">
        <v>55</v>
      </c>
      <c r="J40" s="64">
        <v>116000000</v>
      </c>
      <c r="K40" s="45">
        <v>40000000</v>
      </c>
      <c r="L40" s="22">
        <f t="shared" si="5"/>
        <v>-76000000</v>
      </c>
    </row>
    <row r="41" spans="1:12" ht="17.25" thickBot="1" x14ac:dyDescent="0.35">
      <c r="A41" s="46"/>
      <c r="B41" s="47"/>
      <c r="C41" s="47"/>
      <c r="D41" s="47"/>
      <c r="E41" s="47"/>
      <c r="F41" s="48"/>
      <c r="G41" s="49" t="s">
        <v>57</v>
      </c>
      <c r="H41" s="50" t="s">
        <v>57</v>
      </c>
      <c r="I41" s="51" t="s">
        <v>57</v>
      </c>
      <c r="J41" s="65">
        <v>107041927</v>
      </c>
      <c r="K41" s="52">
        <v>152308098</v>
      </c>
      <c r="L41" s="53">
        <f t="shared" si="5"/>
        <v>45266171</v>
      </c>
    </row>
    <row r="43" spans="1:12" x14ac:dyDescent="0.3">
      <c r="G43" s="8"/>
      <c r="J43" s="8"/>
      <c r="K43" s="8"/>
      <c r="L43" s="8"/>
    </row>
    <row r="44" spans="1:12" x14ac:dyDescent="0.3">
      <c r="G44" s="8"/>
      <c r="J44" s="8"/>
      <c r="K44" s="8"/>
      <c r="L44" s="8"/>
    </row>
    <row r="45" spans="1:12" x14ac:dyDescent="0.3">
      <c r="G45" s="8"/>
      <c r="J45" s="8"/>
      <c r="K45" s="8"/>
      <c r="L45" s="8"/>
    </row>
    <row r="46" spans="1:12" x14ac:dyDescent="0.3">
      <c r="G46" s="8"/>
      <c r="J46" s="8"/>
      <c r="K46" s="8"/>
      <c r="L46" s="8"/>
    </row>
  </sheetData>
  <mergeCells count="23">
    <mergeCell ref="H31:H33"/>
    <mergeCell ref="A4:F4"/>
    <mergeCell ref="G4:L4"/>
    <mergeCell ref="A5:C5"/>
    <mergeCell ref="G5:I5"/>
    <mergeCell ref="A6:C6"/>
    <mergeCell ref="G6:I6"/>
    <mergeCell ref="G34:G39"/>
    <mergeCell ref="H35:H39"/>
    <mergeCell ref="A7:A13"/>
    <mergeCell ref="B7:C7"/>
    <mergeCell ref="G7:G29"/>
    <mergeCell ref="B8:B13"/>
    <mergeCell ref="H8:H14"/>
    <mergeCell ref="A14:A17"/>
    <mergeCell ref="B14:C14"/>
    <mergeCell ref="B15:B17"/>
    <mergeCell ref="H15:H17"/>
    <mergeCell ref="A18:A21"/>
    <mergeCell ref="B18:C18"/>
    <mergeCell ref="H18:H29"/>
    <mergeCell ref="B19:B21"/>
    <mergeCell ref="G30:G33"/>
  </mergeCells>
  <phoneticPr fontId="2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23년도 결산 총괄표</vt:lpstr>
      <vt:lpstr>24년도 예산 총괄표</vt:lpstr>
      <vt:lpstr>'23년도 결산 총괄표'!Print_Area</vt:lpstr>
      <vt:lpstr>'24년도 예산 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미경 김</dc:creator>
  <cp:lastModifiedBy>김 미경</cp:lastModifiedBy>
  <cp:lastPrinted>2024-01-31T09:46:50Z</cp:lastPrinted>
  <dcterms:created xsi:type="dcterms:W3CDTF">2024-01-31T06:59:03Z</dcterms:created>
  <dcterms:modified xsi:type="dcterms:W3CDTF">2024-02-20T07:36:02Z</dcterms:modified>
</cp:coreProperties>
</file>