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220.254\wooridata\2021년\51. 계획 및 결과\"/>
    </mc:Choice>
  </mc:AlternateContent>
  <xr:revisionPtr revIDLastSave="0" documentId="13_ncr:1_{A2F1686C-AC2F-42E2-BB29-9B330EB4CC92}" xr6:coauthVersionLast="47" xr6:coauthVersionMax="47" xr10:uidLastSave="{00000000-0000-0000-0000-000000000000}"/>
  <bookViews>
    <workbookView xWindow="-120" yWindow="-120" windowWidth="20730" windowHeight="11160" xr2:uid="{E7754EE4-8603-4858-8BAC-1DC32D2F5AF8}"/>
  </bookViews>
  <sheets>
    <sheet name="21년도 예산 총괄표" sheetId="8" r:id="rId1"/>
    <sheet name="자체" sheetId="12" r:id="rId2"/>
    <sheet name="근지" sheetId="10" r:id="rId3"/>
    <sheet name="20년도 결산총괄표" sheetId="5" r:id="rId4"/>
    <sheet name="자체사업" sheetId="7" r:id="rId5"/>
  </sheets>
  <definedNames>
    <definedName name="_xlnm.Print_Area" localSheetId="2">근지!$A$1:$L$39</definedName>
    <definedName name="_xlnm.Print_Area" localSheetId="1">자체!$A$1:$L$39</definedName>
    <definedName name="_xlnm.Print_Area" localSheetId="4">자체사업!$A$1:$L$31</definedName>
    <definedName name="_xlnm.Print_Titles" localSheetId="2">근지!$1:$6</definedName>
    <definedName name="_xlnm.Print_Titles" localSheetId="1">자체!$2:$7</definedName>
    <definedName name="_xlnm.Print_Titles" localSheetId="4">자체사업!$2:$7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" i="12" l="1"/>
  <c r="L18" i="12"/>
  <c r="K34" i="12"/>
  <c r="J34" i="12"/>
  <c r="J30" i="12" s="1"/>
  <c r="L29" i="12"/>
  <c r="L28" i="12"/>
  <c r="K27" i="12"/>
  <c r="J27" i="12"/>
  <c r="J26" i="12" s="1"/>
  <c r="L24" i="12"/>
  <c r="L23" i="12"/>
  <c r="L22" i="12"/>
  <c r="K16" i="12"/>
  <c r="K15" i="12" s="1"/>
  <c r="J16" i="12"/>
  <c r="J15" i="12" s="1"/>
  <c r="L17" i="12"/>
  <c r="L14" i="12"/>
  <c r="L13" i="12"/>
  <c r="K9" i="12"/>
  <c r="J9" i="12"/>
  <c r="F18" i="12"/>
  <c r="E11" i="12"/>
  <c r="D11" i="12"/>
  <c r="L38" i="12"/>
  <c r="L37" i="12"/>
  <c r="L33" i="12"/>
  <c r="L32" i="12"/>
  <c r="L31" i="12"/>
  <c r="L25" i="12"/>
  <c r="L21" i="12"/>
  <c r="K20" i="12"/>
  <c r="J20" i="12"/>
  <c r="F17" i="12"/>
  <c r="F16" i="12"/>
  <c r="L12" i="12"/>
  <c r="F15" i="12"/>
  <c r="L11" i="12"/>
  <c r="E14" i="12"/>
  <c r="D14" i="12"/>
  <c r="L10" i="12"/>
  <c r="F10" i="12"/>
  <c r="F9" i="12"/>
  <c r="E8" i="12"/>
  <c r="E7" i="12" s="1"/>
  <c r="D8" i="12"/>
  <c r="D7" i="12" s="1"/>
  <c r="L39" i="10"/>
  <c r="K38" i="10"/>
  <c r="J38" i="10"/>
  <c r="L37" i="10"/>
  <c r="K36" i="10"/>
  <c r="J36" i="10"/>
  <c r="L35" i="10"/>
  <c r="K34" i="10"/>
  <c r="J34" i="10"/>
  <c r="L33" i="10"/>
  <c r="K32" i="10"/>
  <c r="J32" i="10"/>
  <c r="L31" i="10"/>
  <c r="K30" i="10"/>
  <c r="K29" i="10" s="1"/>
  <c r="J30" i="10"/>
  <c r="J29" i="10" s="1"/>
  <c r="L28" i="10"/>
  <c r="K27" i="10"/>
  <c r="J27" i="10"/>
  <c r="J26" i="10" s="1"/>
  <c r="L25" i="10"/>
  <c r="L24" i="10"/>
  <c r="L23" i="10"/>
  <c r="L22" i="10"/>
  <c r="K21" i="10"/>
  <c r="J21" i="10"/>
  <c r="L20" i="10"/>
  <c r="L19" i="10"/>
  <c r="L18" i="10"/>
  <c r="L17" i="10"/>
  <c r="K16" i="10"/>
  <c r="J16" i="10"/>
  <c r="L13" i="10"/>
  <c r="L12" i="10"/>
  <c r="L11" i="10"/>
  <c r="L10" i="10"/>
  <c r="L9" i="10"/>
  <c r="F9" i="10"/>
  <c r="K8" i="10"/>
  <c r="J8" i="10"/>
  <c r="F8" i="10"/>
  <c r="K7" i="10"/>
  <c r="F7" i="10"/>
  <c r="E6" i="10"/>
  <c r="D6" i="10"/>
  <c r="F11" i="12" l="1"/>
  <c r="L34" i="12"/>
  <c r="K30" i="12"/>
  <c r="L30" i="12" s="1"/>
  <c r="L27" i="12"/>
  <c r="L16" i="12"/>
  <c r="F8" i="12"/>
  <c r="F14" i="12"/>
  <c r="L20" i="12"/>
  <c r="J8" i="12"/>
  <c r="J7" i="12" s="1"/>
  <c r="L9" i="12"/>
  <c r="L15" i="12"/>
  <c r="K8" i="12"/>
  <c r="K26" i="12"/>
  <c r="L26" i="12" s="1"/>
  <c r="L36" i="10"/>
  <c r="L32" i="10"/>
  <c r="L34" i="10"/>
  <c r="L38" i="10"/>
  <c r="L8" i="10"/>
  <c r="L27" i="10"/>
  <c r="L26" i="10" s="1"/>
  <c r="J15" i="10"/>
  <c r="J14" i="10" s="1"/>
  <c r="J6" i="10" s="1"/>
  <c r="L21" i="10"/>
  <c r="L16" i="10"/>
  <c r="J7" i="10"/>
  <c r="L7" i="10" s="1"/>
  <c r="L30" i="10"/>
  <c r="L29" i="10" s="1"/>
  <c r="F6" i="10"/>
  <c r="K26" i="10"/>
  <c r="K15" i="10"/>
  <c r="K7" i="12" l="1"/>
  <c r="F7" i="12"/>
  <c r="L8" i="12"/>
  <c r="L7" i="12"/>
  <c r="K14" i="10"/>
  <c r="K6" i="10" s="1"/>
  <c r="L6" i="10" s="1"/>
  <c r="L15" i="10"/>
  <c r="L14" i="10" s="1"/>
  <c r="L35" i="8" l="1"/>
  <c r="L34" i="8"/>
  <c r="L33" i="8"/>
  <c r="L32" i="8"/>
  <c r="L31" i="8"/>
  <c r="L30" i="8"/>
  <c r="L29" i="8"/>
  <c r="L28" i="8"/>
  <c r="K27" i="8"/>
  <c r="L27" i="8" s="1"/>
  <c r="J27" i="8"/>
  <c r="L26" i="8"/>
  <c r="L25" i="8"/>
  <c r="K24" i="8"/>
  <c r="L24" i="8" s="1"/>
  <c r="J24" i="8"/>
  <c r="L23" i="8"/>
  <c r="L22" i="8"/>
  <c r="L21" i="8"/>
  <c r="L20" i="8"/>
  <c r="L19" i="8"/>
  <c r="K18" i="8"/>
  <c r="J18" i="8"/>
  <c r="L18" i="8" s="1"/>
  <c r="L17" i="8"/>
  <c r="L16" i="8"/>
  <c r="F16" i="8"/>
  <c r="L15" i="8"/>
  <c r="K15" i="8"/>
  <c r="J15" i="8"/>
  <c r="F15" i="8"/>
  <c r="L14" i="8"/>
  <c r="F14" i="8"/>
  <c r="L13" i="8"/>
  <c r="E13" i="8"/>
  <c r="F13" i="8" s="1"/>
  <c r="L12" i="8"/>
  <c r="F12" i="8"/>
  <c r="L11" i="8"/>
  <c r="F11" i="8"/>
  <c r="L10" i="8"/>
  <c r="F10" i="8"/>
  <c r="L9" i="8"/>
  <c r="F9" i="8"/>
  <c r="K8" i="8"/>
  <c r="L8" i="8" s="1"/>
  <c r="J8" i="8"/>
  <c r="F8" i="8"/>
  <c r="K7" i="8"/>
  <c r="F7" i="8"/>
  <c r="E7" i="8"/>
  <c r="D7" i="8"/>
  <c r="K6" i="8"/>
  <c r="D6" i="8"/>
  <c r="L22" i="7"/>
  <c r="K13" i="7"/>
  <c r="K9" i="7"/>
  <c r="J8" i="7"/>
  <c r="K19" i="7"/>
  <c r="K22" i="7"/>
  <c r="J22" i="7"/>
  <c r="J15" i="7"/>
  <c r="J13" i="7"/>
  <c r="E11" i="7"/>
  <c r="D11" i="7"/>
  <c r="L31" i="7"/>
  <c r="L29" i="7"/>
  <c r="L28" i="7"/>
  <c r="L27" i="7"/>
  <c r="L26" i="7"/>
  <c r="L25" i="7"/>
  <c r="L24" i="7"/>
  <c r="L23" i="7"/>
  <c r="K20" i="7"/>
  <c r="J20" i="7"/>
  <c r="J19" i="7" s="1"/>
  <c r="L18" i="7"/>
  <c r="J9" i="7"/>
  <c r="F14" i="7"/>
  <c r="L17" i="7"/>
  <c r="L16" i="7"/>
  <c r="F13" i="7"/>
  <c r="F12" i="7"/>
  <c r="L14" i="7"/>
  <c r="L12" i="7"/>
  <c r="L11" i="7"/>
  <c r="L10" i="7"/>
  <c r="F10" i="7"/>
  <c r="F9" i="7"/>
  <c r="E8" i="7"/>
  <c r="D8" i="7"/>
  <c r="K18" i="5"/>
  <c r="L28" i="5"/>
  <c r="L29" i="5"/>
  <c r="L27" i="5"/>
  <c r="L26" i="5"/>
  <c r="L25" i="5"/>
  <c r="L24" i="5"/>
  <c r="L23" i="5"/>
  <c r="L22" i="5"/>
  <c r="L21" i="5"/>
  <c r="K20" i="5"/>
  <c r="J20" i="5"/>
  <c r="L19" i="5"/>
  <c r="J18" i="5"/>
  <c r="L17" i="5"/>
  <c r="L16" i="5"/>
  <c r="L15" i="5"/>
  <c r="K14" i="5"/>
  <c r="J14" i="5"/>
  <c r="L13" i="5"/>
  <c r="K12" i="5"/>
  <c r="J12" i="5"/>
  <c r="L11" i="5"/>
  <c r="L10" i="5"/>
  <c r="L9" i="5"/>
  <c r="K8" i="5"/>
  <c r="J8" i="5"/>
  <c r="F10" i="5"/>
  <c r="F9" i="5"/>
  <c r="F8" i="5"/>
  <c r="E7" i="5"/>
  <c r="E6" i="5" s="1"/>
  <c r="D7" i="5"/>
  <c r="D6" i="5" s="1"/>
  <c r="F6" i="8" l="1"/>
  <c r="E6" i="8"/>
  <c r="J7" i="8"/>
  <c r="J6" i="8" s="1"/>
  <c r="L6" i="8" s="1"/>
  <c r="L8" i="5"/>
  <c r="K8" i="7"/>
  <c r="K7" i="7" s="1"/>
  <c r="D7" i="7"/>
  <c r="E7" i="7"/>
  <c r="K15" i="7"/>
  <c r="L15" i="7" s="1"/>
  <c r="L20" i="7"/>
  <c r="F7" i="7"/>
  <c r="F11" i="7"/>
  <c r="F8" i="7"/>
  <c r="L19" i="7"/>
  <c r="L12" i="5"/>
  <c r="F7" i="5"/>
  <c r="K7" i="5"/>
  <c r="K6" i="5" s="1"/>
  <c r="J7" i="5"/>
  <c r="J6" i="5" s="1"/>
  <c r="L18" i="5"/>
  <c r="L20" i="5"/>
  <c r="L14" i="5"/>
  <c r="L7" i="8" l="1"/>
  <c r="J7" i="7"/>
  <c r="F6" i="5"/>
  <c r="L7" i="5"/>
  <c r="L6" i="5"/>
  <c r="L13" i="7" l="1"/>
  <c r="L9" i="7" l="1"/>
  <c r="L7" i="7" l="1"/>
  <c r="L8" i="7"/>
</calcChain>
</file>

<file path=xl/sharedStrings.xml><?xml version="1.0" encoding="utf-8"?>
<sst xmlns="http://schemas.openxmlformats.org/spreadsheetml/2006/main" count="343" uniqueCount="115">
  <si>
    <t>이월금</t>
    <phoneticPr fontId="2" type="noConversion"/>
  </si>
  <si>
    <t>회의비</t>
    <phoneticPr fontId="2" type="noConversion"/>
  </si>
  <si>
    <t>동료상담</t>
    <phoneticPr fontId="2" type="noConversion"/>
  </si>
  <si>
    <t>자립생활프로그램</t>
    <phoneticPr fontId="2" type="noConversion"/>
  </si>
  <si>
    <t>권익옹호</t>
    <phoneticPr fontId="2" type="noConversion"/>
  </si>
  <si>
    <t>인식개선</t>
    <phoneticPr fontId="2" type="noConversion"/>
  </si>
  <si>
    <t xml:space="preserve"> </t>
    <phoneticPr fontId="2" type="noConversion"/>
  </si>
  <si>
    <t>* 2021년도 예산 총괄표</t>
    <phoneticPr fontId="2" type="noConversion"/>
  </si>
  <si>
    <t>(단위: 원)</t>
    <phoneticPr fontId="2" type="noConversion"/>
  </si>
  <si>
    <t>세                      입</t>
    <phoneticPr fontId="2" type="noConversion"/>
  </si>
  <si>
    <t>세                        출</t>
    <phoneticPr fontId="2" type="noConversion"/>
  </si>
  <si>
    <t>구분</t>
    <phoneticPr fontId="2" type="noConversion"/>
  </si>
  <si>
    <t>2020년 예산(A)</t>
    <phoneticPr fontId="2" type="noConversion"/>
  </si>
  <si>
    <t>2021년 예산(B)</t>
    <phoneticPr fontId="2" type="noConversion"/>
  </si>
  <si>
    <t>증감(B-A)</t>
    <phoneticPr fontId="2" type="noConversion"/>
  </si>
  <si>
    <t>총      계</t>
    <phoneticPr fontId="2" type="noConversion"/>
  </si>
  <si>
    <t>소      계</t>
    <phoneticPr fontId="2" type="noConversion"/>
  </si>
  <si>
    <t>사무비</t>
    <phoneticPr fontId="2" type="noConversion"/>
  </si>
  <si>
    <t>인건비</t>
    <phoneticPr fontId="2" type="noConversion"/>
  </si>
  <si>
    <t>업무추진비</t>
    <phoneticPr fontId="2" type="noConversion"/>
  </si>
  <si>
    <t>운영비</t>
    <phoneticPr fontId="2" type="noConversion"/>
  </si>
  <si>
    <t>재산조성비</t>
    <phoneticPr fontId="2" type="noConversion"/>
  </si>
  <si>
    <t>자산취득비</t>
    <phoneticPr fontId="2" type="noConversion"/>
  </si>
  <si>
    <t>사업비</t>
    <phoneticPr fontId="2" type="noConversion"/>
  </si>
  <si>
    <t>근로지원사업</t>
    <phoneticPr fontId="2" type="noConversion"/>
  </si>
  <si>
    <t>자체</t>
    <phoneticPr fontId="2" type="noConversion"/>
  </si>
  <si>
    <t>자체사업</t>
    <phoneticPr fontId="2" type="noConversion"/>
  </si>
  <si>
    <t>회비</t>
    <phoneticPr fontId="2" type="noConversion"/>
  </si>
  <si>
    <t>후원금</t>
    <phoneticPr fontId="2" type="noConversion"/>
  </si>
  <si>
    <t>잡수입</t>
    <phoneticPr fontId="2" type="noConversion"/>
  </si>
  <si>
    <t>서비스비용</t>
    <phoneticPr fontId="2" type="noConversion"/>
  </si>
  <si>
    <t>기타수입</t>
    <phoneticPr fontId="2" type="noConversion"/>
  </si>
  <si>
    <t>근로지원</t>
    <phoneticPr fontId="2" type="noConversion"/>
  </si>
  <si>
    <t>예비비</t>
    <phoneticPr fontId="2" type="noConversion"/>
  </si>
  <si>
    <t>(단위:  원)</t>
    <phoneticPr fontId="2" type="noConversion"/>
  </si>
  <si>
    <t>항</t>
    <phoneticPr fontId="2" type="noConversion"/>
  </si>
  <si>
    <t>목</t>
    <phoneticPr fontId="2" type="noConversion"/>
  </si>
  <si>
    <t>기본급</t>
    <phoneticPr fontId="2" type="noConversion"/>
  </si>
  <si>
    <t>제수당</t>
    <phoneticPr fontId="2" type="noConversion"/>
  </si>
  <si>
    <t>사업주부담금</t>
    <phoneticPr fontId="2" type="noConversion"/>
  </si>
  <si>
    <t>퇴직적립금</t>
    <phoneticPr fontId="2" type="noConversion"/>
  </si>
  <si>
    <t>기타후생경비</t>
    <phoneticPr fontId="2" type="noConversion"/>
  </si>
  <si>
    <t>단순인건비</t>
    <phoneticPr fontId="2" type="noConversion"/>
  </si>
  <si>
    <t>기관운영비</t>
    <phoneticPr fontId="2" type="noConversion"/>
  </si>
  <si>
    <t>여비</t>
    <phoneticPr fontId="2" type="noConversion"/>
  </si>
  <si>
    <t>수용비및수수료</t>
    <phoneticPr fontId="2" type="noConversion"/>
  </si>
  <si>
    <t>공공요금</t>
    <phoneticPr fontId="2" type="noConversion"/>
  </si>
  <si>
    <t>제세공과금</t>
    <phoneticPr fontId="2" type="noConversion"/>
  </si>
  <si>
    <t>시설장치유지비</t>
    <phoneticPr fontId="2" type="noConversion"/>
  </si>
  <si>
    <t>단체연대</t>
    <phoneticPr fontId="2" type="noConversion"/>
  </si>
  <si>
    <t>특별회비</t>
    <phoneticPr fontId="2" type="noConversion"/>
  </si>
  <si>
    <t>출연금</t>
    <phoneticPr fontId="2" type="noConversion"/>
  </si>
  <si>
    <t>자립생활지원</t>
    <phoneticPr fontId="2" type="noConversion"/>
  </si>
  <si>
    <t>교육훈련</t>
    <phoneticPr fontId="2" type="noConversion"/>
  </si>
  <si>
    <t>문화여가</t>
    <phoneticPr fontId="2" type="noConversion"/>
  </si>
  <si>
    <t>탈시설모니터링</t>
    <phoneticPr fontId="2" type="noConversion"/>
  </si>
  <si>
    <t>승계이월금</t>
    <phoneticPr fontId="2" type="noConversion"/>
  </si>
  <si>
    <t>이자수입</t>
    <phoneticPr fontId="2" type="noConversion"/>
  </si>
  <si>
    <t>사단법인 윌 2021년 세입. 세출 예산</t>
    <phoneticPr fontId="2" type="noConversion"/>
  </si>
  <si>
    <t>비품구입</t>
    <phoneticPr fontId="2" type="noConversion"/>
  </si>
  <si>
    <t>인건비 계</t>
    <phoneticPr fontId="2" type="noConversion"/>
  </si>
  <si>
    <t>업무추진비 계</t>
    <phoneticPr fontId="2" type="noConversion"/>
  </si>
  <si>
    <t>운영비 계</t>
    <phoneticPr fontId="2" type="noConversion"/>
  </si>
  <si>
    <t>근로지원인 지원사업</t>
    <phoneticPr fontId="2" type="noConversion"/>
  </si>
  <si>
    <t>* 2020년도 결산 총괄표</t>
    <phoneticPr fontId="2" type="noConversion"/>
  </si>
  <si>
    <t>2020년 결산(B)</t>
    <phoneticPr fontId="2" type="noConversion"/>
  </si>
  <si>
    <t>차기이월금</t>
    <phoneticPr fontId="2" type="noConversion"/>
  </si>
  <si>
    <t>계정과목</t>
    <phoneticPr fontId="2" type="noConversion"/>
  </si>
  <si>
    <t>관</t>
    <phoneticPr fontId="2" type="noConversion"/>
  </si>
  <si>
    <t>총계</t>
    <phoneticPr fontId="2" type="noConversion"/>
  </si>
  <si>
    <t>소계</t>
    <phoneticPr fontId="2" type="noConversion"/>
  </si>
  <si>
    <t>사단법인 윌 2020년 세입. 세출 결산</t>
    <phoneticPr fontId="2" type="noConversion"/>
  </si>
  <si>
    <t>* 자체사업 세입.세출 결산</t>
    <phoneticPr fontId="2" type="noConversion"/>
  </si>
  <si>
    <t>일반회비</t>
    <phoneticPr fontId="2" type="noConversion"/>
  </si>
  <si>
    <t>급여</t>
    <phoneticPr fontId="2" type="noConversion"/>
  </si>
  <si>
    <t xml:space="preserve"> - 출연금</t>
    <phoneticPr fontId="2" type="noConversion"/>
  </si>
  <si>
    <t>자산취득비(출연금)</t>
    <phoneticPr fontId="2" type="noConversion"/>
  </si>
  <si>
    <t>* 근로지원사업 세입.세출 예산</t>
    <phoneticPr fontId="2" type="noConversion"/>
  </si>
  <si>
    <t>지원금</t>
    <phoneticPr fontId="2" type="noConversion"/>
  </si>
  <si>
    <t>(1)사업비</t>
    <phoneticPr fontId="2" type="noConversion"/>
  </si>
  <si>
    <t xml:space="preserve"> - 보수교육</t>
    <phoneticPr fontId="2" type="noConversion"/>
  </si>
  <si>
    <t xml:space="preserve"> - 근로자및사업주교육</t>
    <phoneticPr fontId="2" type="noConversion"/>
  </si>
  <si>
    <t xml:space="preserve"> - 지도점검</t>
    <phoneticPr fontId="2" type="noConversion"/>
  </si>
  <si>
    <t xml:space="preserve"> - 복리후생</t>
    <phoneticPr fontId="2" type="noConversion"/>
  </si>
  <si>
    <t xml:space="preserve"> - 간담회</t>
    <phoneticPr fontId="2" type="noConversion"/>
  </si>
  <si>
    <t>계</t>
    <phoneticPr fontId="2" type="noConversion"/>
  </si>
  <si>
    <t>(1)근로지원인 인건비</t>
    <phoneticPr fontId="2" type="noConversion"/>
  </si>
  <si>
    <t xml:space="preserve"> - 기본급</t>
    <phoneticPr fontId="2" type="noConversion"/>
  </si>
  <si>
    <t xml:space="preserve"> - 제수당</t>
    <phoneticPr fontId="2" type="noConversion"/>
  </si>
  <si>
    <t xml:space="preserve"> - 사회보험부담금</t>
    <phoneticPr fontId="2" type="noConversion"/>
  </si>
  <si>
    <t xml:space="preserve"> - 퇴직적립금</t>
    <phoneticPr fontId="2" type="noConversion"/>
  </si>
  <si>
    <t xml:space="preserve"> - 기타후생경비</t>
    <phoneticPr fontId="2" type="noConversion"/>
  </si>
  <si>
    <t>(2)전담인력 인건비</t>
    <phoneticPr fontId="2" type="noConversion"/>
  </si>
  <si>
    <t xml:space="preserve"> - 급여</t>
    <phoneticPr fontId="2" type="noConversion"/>
  </si>
  <si>
    <t>(1)기관운영비</t>
    <phoneticPr fontId="2" type="noConversion"/>
  </si>
  <si>
    <t xml:space="preserve"> - 기관운영비</t>
    <phoneticPr fontId="2" type="noConversion"/>
  </si>
  <si>
    <t>(1)수용비및수수료</t>
    <phoneticPr fontId="2" type="noConversion"/>
  </si>
  <si>
    <t xml:space="preserve"> - 수용비및수수료</t>
    <phoneticPr fontId="2" type="noConversion"/>
  </si>
  <si>
    <t xml:space="preserve"> - 공공요금</t>
    <phoneticPr fontId="2" type="noConversion"/>
  </si>
  <si>
    <t xml:space="preserve"> - 공과금</t>
    <phoneticPr fontId="2" type="noConversion"/>
  </si>
  <si>
    <t>(1)예비비</t>
    <phoneticPr fontId="2" type="noConversion"/>
  </si>
  <si>
    <t xml:space="preserve"> - 예비비</t>
    <phoneticPr fontId="2" type="noConversion"/>
  </si>
  <si>
    <t>(1)자산취득비</t>
    <phoneticPr fontId="2" type="noConversion"/>
  </si>
  <si>
    <t xml:space="preserve"> - 비품구입비</t>
    <phoneticPr fontId="2" type="noConversion"/>
  </si>
  <si>
    <t>(2)공공요금</t>
    <phoneticPr fontId="2" type="noConversion"/>
  </si>
  <si>
    <t>(3)제세공과금</t>
    <phoneticPr fontId="2" type="noConversion"/>
  </si>
  <si>
    <t>* 자체사업 세입.세출 예산</t>
    <phoneticPr fontId="2" type="noConversion"/>
  </si>
  <si>
    <t>일반후원금</t>
    <phoneticPr fontId="2" type="noConversion"/>
  </si>
  <si>
    <t>지정후원금</t>
    <phoneticPr fontId="2" type="noConversion"/>
  </si>
  <si>
    <t xml:space="preserve"> - 총회</t>
    <phoneticPr fontId="2" type="noConversion"/>
  </si>
  <si>
    <t xml:space="preserve"> - 이사회</t>
    <phoneticPr fontId="2" type="noConversion"/>
  </si>
  <si>
    <t xml:space="preserve"> - 비품구입</t>
    <phoneticPr fontId="2" type="noConversion"/>
  </si>
  <si>
    <t xml:space="preserve"> - 장애인식개선</t>
    <phoneticPr fontId="2" type="noConversion"/>
  </si>
  <si>
    <t xml:space="preserve"> - 연대사업</t>
    <phoneticPr fontId="2" type="noConversion"/>
  </si>
  <si>
    <t>개인별자립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</si>
</sst>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176" formatCode="#,##0_ ;[Red]\-#,##0\ "/>
    <numFmt numFmtId="177" formatCode="#,##0_ "/>
    <numFmt numFmtId="178" formatCode="#,##0_);\(#,##0\)"/>
  </numFmts>
  <fonts count="8" x14ac:knownFonts="1"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맑은 고딕"/>
      <family val="2"/>
      <charset val="129"/>
      <scheme val="minor"/>
    </font>
    <font>
      <sz val="10"/>
      <name val="Arial"/>
      <family val="2"/>
    </font>
    <font>
      <b/>
      <sz val="18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1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1" fillId="0" borderId="0">
      <alignment vertical="center"/>
    </xf>
    <xf numFmtId="0" fontId="3" fillId="0" borderId="0" applyNumberFormat="0" applyFont="0" applyFill="0" applyBorder="0" applyAlignment="0" applyProtection="0"/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</cellStyleXfs>
  <cellXfs count="240">
    <xf numFmtId="0" fontId="0" fillId="0" borderId="0" xfId="0">
      <alignment vertical="center"/>
    </xf>
    <xf numFmtId="0" fontId="0" fillId="0" borderId="0" xfId="0" applyAlignment="1">
      <alignment vertical="center" shrinkToFit="1"/>
    </xf>
    <xf numFmtId="0" fontId="0" fillId="0" borderId="0" xfId="0" applyAlignment="1">
      <alignment horizontal="left" vertical="center" shrinkToFit="1"/>
    </xf>
    <xf numFmtId="176" fontId="0" fillId="0" borderId="0" xfId="0" applyNumberFormat="1">
      <alignment vertical="center"/>
    </xf>
    <xf numFmtId="176" fontId="4" fillId="0" borderId="0" xfId="0" applyNumberFormat="1" applyFont="1">
      <alignment vertical="center"/>
    </xf>
    <xf numFmtId="178" fontId="0" fillId="0" borderId="0" xfId="0" applyNumberFormat="1">
      <alignment vertical="center"/>
    </xf>
    <xf numFmtId="178" fontId="0" fillId="0" borderId="0" xfId="0" applyNumberFormat="1" applyAlignment="1">
      <alignment horizontal="center" vertical="center"/>
    </xf>
    <xf numFmtId="178" fontId="0" fillId="0" borderId="0" xfId="0" applyNumberFormat="1" applyAlignment="1">
      <alignment horizontal="left" vertical="center"/>
    </xf>
    <xf numFmtId="0" fontId="5" fillId="0" borderId="0" xfId="0" applyFont="1" applyAlignment="1">
      <alignment horizontal="left" vertical="center"/>
    </xf>
    <xf numFmtId="176" fontId="0" fillId="0" borderId="5" xfId="0" applyNumberFormat="1" applyBorder="1" applyAlignment="1">
      <alignment horizontal="center" vertical="center"/>
    </xf>
    <xf numFmtId="178" fontId="0" fillId="0" borderId="9" xfId="0" applyNumberFormat="1" applyBorder="1" applyAlignment="1">
      <alignment horizontal="center" vertical="center"/>
    </xf>
    <xf numFmtId="176" fontId="0" fillId="2" borderId="5" xfId="0" applyNumberFormat="1" applyFill="1" applyBorder="1">
      <alignment vertical="center"/>
    </xf>
    <xf numFmtId="178" fontId="0" fillId="2" borderId="9" xfId="0" applyNumberFormat="1" applyFill="1" applyBorder="1" applyAlignment="1">
      <alignment horizontal="right" vertical="center"/>
    </xf>
    <xf numFmtId="176" fontId="0" fillId="2" borderId="8" xfId="0" applyNumberFormat="1" applyFill="1" applyBorder="1" applyAlignment="1">
      <alignment horizontal="right" vertical="center" shrinkToFit="1"/>
    </xf>
    <xf numFmtId="176" fontId="0" fillId="2" borderId="27" xfId="0" applyNumberFormat="1" applyFill="1" applyBorder="1" applyAlignment="1">
      <alignment horizontal="right" vertical="center" shrinkToFit="1"/>
    </xf>
    <xf numFmtId="0" fontId="0" fillId="3" borderId="6" xfId="0" applyFill="1" applyBorder="1" applyAlignment="1">
      <alignment vertical="center" shrinkToFit="1"/>
    </xf>
    <xf numFmtId="0" fontId="0" fillId="3" borderId="8" xfId="0" applyFill="1" applyBorder="1" applyAlignment="1">
      <alignment vertical="center" shrinkToFit="1"/>
    </xf>
    <xf numFmtId="176" fontId="0" fillId="3" borderId="5" xfId="0" applyNumberFormat="1" applyFill="1" applyBorder="1">
      <alignment vertical="center"/>
    </xf>
    <xf numFmtId="178" fontId="0" fillId="3" borderId="9" xfId="0" applyNumberFormat="1" applyFill="1" applyBorder="1" applyAlignment="1">
      <alignment horizontal="right" vertical="center"/>
    </xf>
    <xf numFmtId="176" fontId="0" fillId="3" borderId="5" xfId="0" applyNumberFormat="1" applyFill="1" applyBorder="1" applyAlignment="1">
      <alignment horizontal="right" vertical="center"/>
    </xf>
    <xf numFmtId="0" fontId="0" fillId="0" borderId="5" xfId="0" applyBorder="1" applyAlignment="1">
      <alignment horizontal="left" vertical="center" shrinkToFit="1"/>
    </xf>
    <xf numFmtId="176" fontId="0" fillId="0" borderId="5" xfId="0" applyNumberFormat="1" applyBorder="1">
      <alignment vertical="center"/>
    </xf>
    <xf numFmtId="178" fontId="0" fillId="0" borderId="9" xfId="0" applyNumberFormat="1" applyBorder="1" applyAlignment="1">
      <alignment horizontal="right" vertical="center"/>
    </xf>
    <xf numFmtId="178" fontId="0" fillId="0" borderId="5" xfId="0" applyNumberFormat="1" applyBorder="1" applyAlignment="1">
      <alignment horizontal="left" vertical="center"/>
    </xf>
    <xf numFmtId="176" fontId="0" fillId="0" borderId="5" xfId="0" applyNumberFormat="1" applyBorder="1" applyAlignment="1">
      <alignment horizontal="right" vertical="center"/>
    </xf>
    <xf numFmtId="178" fontId="0" fillId="0" borderId="5" xfId="0" applyNumberFormat="1" applyBorder="1" applyAlignment="1">
      <alignment horizontal="right" vertical="center"/>
    </xf>
    <xf numFmtId="176" fontId="0" fillId="0" borderId="5" xfId="0" quotePrefix="1" applyNumberFormat="1" applyBorder="1" applyAlignment="1">
      <alignment horizontal="right" vertical="center"/>
    </xf>
    <xf numFmtId="177" fontId="0" fillId="0" borderId="0" xfId="0" applyNumberFormat="1">
      <alignment vertical="center"/>
    </xf>
    <xf numFmtId="0" fontId="0" fillId="0" borderId="12" xfId="0" applyBorder="1" applyAlignment="1">
      <alignment horizontal="left" vertical="center" shrinkToFit="1"/>
    </xf>
    <xf numFmtId="176" fontId="0" fillId="0" borderId="12" xfId="0" applyNumberFormat="1" applyBorder="1" applyAlignment="1">
      <alignment horizontal="right" vertical="center"/>
    </xf>
    <xf numFmtId="177" fontId="0" fillId="0" borderId="5" xfId="0" applyNumberFormat="1" applyBorder="1">
      <alignment vertical="center"/>
    </xf>
    <xf numFmtId="0" fontId="0" fillId="0" borderId="5" xfId="0" applyBorder="1" applyAlignment="1">
      <alignment vertical="center" shrinkToFit="1"/>
    </xf>
    <xf numFmtId="0" fontId="0" fillId="3" borderId="6" xfId="0" applyFill="1" applyBorder="1" applyAlignment="1">
      <alignment horizontal="center" vertical="center" shrinkToFit="1"/>
    </xf>
    <xf numFmtId="0" fontId="0" fillId="3" borderId="8" xfId="0" applyFill="1" applyBorder="1" applyAlignment="1">
      <alignment horizontal="left" vertical="center" shrinkToFit="1"/>
    </xf>
    <xf numFmtId="178" fontId="0" fillId="3" borderId="9" xfId="0" applyNumberFormat="1" applyFill="1" applyBorder="1">
      <alignment vertical="center"/>
    </xf>
    <xf numFmtId="178" fontId="0" fillId="0" borderId="9" xfId="0" applyNumberFormat="1" applyBorder="1">
      <alignment vertical="center"/>
    </xf>
    <xf numFmtId="177" fontId="0" fillId="0" borderId="25" xfId="0" applyNumberFormat="1" applyBorder="1">
      <alignment vertical="center"/>
    </xf>
    <xf numFmtId="177" fontId="0" fillId="0" borderId="26" xfId="0" applyNumberFormat="1" applyBorder="1">
      <alignment vertical="center"/>
    </xf>
    <xf numFmtId="0" fontId="0" fillId="0" borderId="25" xfId="0" applyBorder="1" applyAlignment="1">
      <alignment vertical="center" shrinkToFit="1"/>
    </xf>
    <xf numFmtId="178" fontId="0" fillId="0" borderId="26" xfId="0" applyNumberFormat="1" applyBorder="1">
      <alignment vertical="center"/>
    </xf>
    <xf numFmtId="0" fontId="0" fillId="0" borderId="28" xfId="0" applyBorder="1" applyAlignment="1">
      <alignment vertical="center" shrinkToFit="1"/>
    </xf>
    <xf numFmtId="0" fontId="0" fillId="0" borderId="17" xfId="0" applyBorder="1" applyAlignment="1">
      <alignment vertical="center" shrinkToFit="1"/>
    </xf>
    <xf numFmtId="0" fontId="0" fillId="0" borderId="17" xfId="0" applyBorder="1" applyAlignment="1">
      <alignment horizontal="left" vertical="center" shrinkToFit="1"/>
    </xf>
    <xf numFmtId="176" fontId="0" fillId="0" borderId="17" xfId="0" applyNumberFormat="1" applyBorder="1">
      <alignment vertical="center"/>
    </xf>
    <xf numFmtId="178" fontId="0" fillId="0" borderId="29" xfId="0" applyNumberFormat="1" applyBorder="1">
      <alignment vertical="center"/>
    </xf>
    <xf numFmtId="178" fontId="0" fillId="0" borderId="15" xfId="0" applyNumberFormat="1" applyBorder="1" applyAlignment="1">
      <alignment horizontal="center" vertical="center"/>
    </xf>
    <xf numFmtId="178" fontId="0" fillId="0" borderId="15" xfId="0" applyNumberFormat="1" applyBorder="1" applyAlignment="1">
      <alignment horizontal="left" vertical="center"/>
    </xf>
    <xf numFmtId="176" fontId="0" fillId="0" borderId="15" xfId="0" applyNumberFormat="1" applyBorder="1">
      <alignment vertical="center"/>
    </xf>
    <xf numFmtId="178" fontId="0" fillId="0" borderId="16" xfId="0" applyNumberFormat="1" applyBorder="1" applyAlignment="1">
      <alignment horizontal="right" vertical="center"/>
    </xf>
    <xf numFmtId="178" fontId="0" fillId="0" borderId="0" xfId="0" applyNumberFormat="1" applyAlignment="1">
      <alignment horizontal="right" vertical="center"/>
    </xf>
    <xf numFmtId="176" fontId="0" fillId="0" borderId="0" xfId="0" applyNumberFormat="1" applyAlignment="1">
      <alignment horizontal="right" vertical="center"/>
    </xf>
    <xf numFmtId="0" fontId="0" fillId="0" borderId="0" xfId="0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176" fontId="0" fillId="2" borderId="5" xfId="0" applyNumberFormat="1" applyFill="1" applyBorder="1" applyAlignment="1">
      <alignment horizontal="right" vertical="center"/>
    </xf>
    <xf numFmtId="0" fontId="0" fillId="0" borderId="15" xfId="0" applyBorder="1" applyAlignment="1">
      <alignment vertical="center" shrinkToFit="1"/>
    </xf>
    <xf numFmtId="176" fontId="0" fillId="0" borderId="15" xfId="0" applyNumberFormat="1" applyBorder="1" applyAlignment="1">
      <alignment horizontal="right" vertical="center"/>
    </xf>
    <xf numFmtId="0" fontId="0" fillId="0" borderId="25" xfId="0" applyBorder="1" applyAlignment="1">
      <alignment horizontal="center" vertical="center" shrinkToFit="1"/>
    </xf>
    <xf numFmtId="0" fontId="0" fillId="0" borderId="11" xfId="0" applyBorder="1" applyAlignment="1">
      <alignment vertical="center" shrinkToFit="1"/>
    </xf>
    <xf numFmtId="0" fontId="0" fillId="0" borderId="21" xfId="0" applyBorder="1" applyAlignment="1">
      <alignment vertical="center" shrinkToFit="1"/>
    </xf>
    <xf numFmtId="0" fontId="0" fillId="0" borderId="12" xfId="0" applyBorder="1" applyAlignment="1">
      <alignment vertical="center" shrinkToFit="1"/>
    </xf>
    <xf numFmtId="0" fontId="0" fillId="0" borderId="23" xfId="0" applyBorder="1" applyAlignment="1">
      <alignment vertical="center" shrinkToFit="1"/>
    </xf>
    <xf numFmtId="177" fontId="0" fillId="0" borderId="0" xfId="0" applyNumberFormat="1" applyBorder="1">
      <alignment vertical="center"/>
    </xf>
    <xf numFmtId="0" fontId="0" fillId="3" borderId="5" xfId="0" applyFill="1" applyBorder="1" applyAlignment="1">
      <alignment vertical="center" shrinkToFit="1"/>
    </xf>
    <xf numFmtId="176" fontId="0" fillId="2" borderId="9" xfId="0" applyNumberFormat="1" applyFill="1" applyBorder="1">
      <alignment vertical="center"/>
    </xf>
    <xf numFmtId="0" fontId="0" fillId="0" borderId="0" xfId="0" applyBorder="1" applyAlignment="1">
      <alignment vertical="center" shrinkToFit="1"/>
    </xf>
    <xf numFmtId="0" fontId="0" fillId="0" borderId="0" xfId="0" applyBorder="1" applyAlignment="1">
      <alignment horizontal="left" vertical="center" shrinkToFit="1"/>
    </xf>
    <xf numFmtId="176" fontId="0" fillId="0" borderId="0" xfId="0" applyNumberFormat="1" applyBorder="1">
      <alignment vertical="center"/>
    </xf>
    <xf numFmtId="178" fontId="0" fillId="4" borderId="5" xfId="0" applyNumberFormat="1" applyFill="1" applyBorder="1" applyAlignment="1">
      <alignment horizontal="left" vertical="center"/>
    </xf>
    <xf numFmtId="176" fontId="0" fillId="4" borderId="5" xfId="0" applyNumberFormat="1" applyFill="1" applyBorder="1" applyAlignment="1">
      <alignment horizontal="right" vertical="center"/>
    </xf>
    <xf numFmtId="178" fontId="0" fillId="4" borderId="9" xfId="0" applyNumberFormat="1" applyFill="1" applyBorder="1" applyAlignment="1">
      <alignment horizontal="right" vertical="center"/>
    </xf>
    <xf numFmtId="176" fontId="0" fillId="4" borderId="5" xfId="0" applyNumberFormat="1" applyFill="1" applyBorder="1">
      <alignment vertical="center"/>
    </xf>
    <xf numFmtId="176" fontId="0" fillId="4" borderId="5" xfId="0" applyNumberFormat="1" applyFill="1" applyBorder="1" applyAlignment="1">
      <alignment vertical="center"/>
    </xf>
    <xf numFmtId="178" fontId="0" fillId="0" borderId="14" xfId="0" applyNumberFormat="1" applyBorder="1" applyAlignment="1">
      <alignment horizontal="center" vertical="center"/>
    </xf>
    <xf numFmtId="178" fontId="0" fillId="2" borderId="27" xfId="0" applyNumberFormat="1" applyFill="1" applyBorder="1" applyAlignment="1">
      <alignment horizontal="right" vertical="center" shrinkToFit="1"/>
    </xf>
    <xf numFmtId="0" fontId="0" fillId="3" borderId="7" xfId="0" applyFill="1" applyBorder="1" applyAlignment="1">
      <alignment vertical="center" shrinkToFit="1"/>
    </xf>
    <xf numFmtId="176" fontId="0" fillId="0" borderId="5" xfId="0" applyNumberFormat="1" applyBorder="1" applyAlignment="1">
      <alignment horizontal="center" vertical="center"/>
    </xf>
    <xf numFmtId="0" fontId="0" fillId="5" borderId="5" xfId="0" applyFill="1" applyBorder="1" applyAlignment="1">
      <alignment vertical="center" shrinkToFit="1"/>
    </xf>
    <xf numFmtId="176" fontId="0" fillId="5" borderId="5" xfId="0" applyNumberFormat="1" applyFill="1" applyBorder="1">
      <alignment vertical="center"/>
    </xf>
    <xf numFmtId="0" fontId="0" fillId="5" borderId="5" xfId="0" applyFill="1" applyBorder="1">
      <alignment vertical="center"/>
    </xf>
    <xf numFmtId="178" fontId="0" fillId="0" borderId="26" xfId="0" applyNumberFormat="1" applyBorder="1" applyAlignment="1">
      <alignment horizontal="right" vertical="center"/>
    </xf>
    <xf numFmtId="178" fontId="0" fillId="0" borderId="13" xfId="0" applyNumberFormat="1" applyBorder="1" applyAlignment="1">
      <alignment horizontal="right" vertical="center"/>
    </xf>
    <xf numFmtId="177" fontId="0" fillId="0" borderId="28" xfId="0" applyNumberFormat="1" applyBorder="1">
      <alignment vertical="center"/>
    </xf>
    <xf numFmtId="177" fontId="0" fillId="0" borderId="17" xfId="0" applyNumberFormat="1" applyBorder="1">
      <alignment vertical="center"/>
    </xf>
    <xf numFmtId="177" fontId="0" fillId="0" borderId="29" xfId="0" applyNumberFormat="1" applyBorder="1">
      <alignment vertical="center"/>
    </xf>
    <xf numFmtId="178" fontId="0" fillId="0" borderId="9" xfId="0" applyNumberFormat="1" applyBorder="1" applyAlignment="1">
      <alignment horizontal="center" vertical="center"/>
    </xf>
    <xf numFmtId="0" fontId="0" fillId="2" borderId="5" xfId="0" applyFill="1" applyBorder="1" applyAlignment="1">
      <alignment horizontal="center" vertical="center" shrinkToFit="1"/>
    </xf>
    <xf numFmtId="178" fontId="0" fillId="5" borderId="9" xfId="0" applyNumberFormat="1" applyFill="1" applyBorder="1">
      <alignment vertical="center"/>
    </xf>
    <xf numFmtId="0" fontId="0" fillId="6" borderId="5" xfId="0" applyFill="1" applyBorder="1" applyAlignment="1">
      <alignment vertical="center" shrinkToFit="1"/>
    </xf>
    <xf numFmtId="176" fontId="0" fillId="6" borderId="5" xfId="0" applyNumberFormat="1" applyFill="1" applyBorder="1" applyAlignment="1">
      <alignment vertical="center" shrinkToFit="1"/>
    </xf>
    <xf numFmtId="178" fontId="0" fillId="6" borderId="9" xfId="0" applyNumberFormat="1" applyFill="1" applyBorder="1" applyAlignment="1">
      <alignment vertical="center" shrinkToFit="1"/>
    </xf>
    <xf numFmtId="0" fontId="0" fillId="7" borderId="5" xfId="0" applyFill="1" applyBorder="1" applyAlignment="1">
      <alignment vertical="center" shrinkToFit="1"/>
    </xf>
    <xf numFmtId="176" fontId="0" fillId="7" borderId="5" xfId="0" applyNumberFormat="1" applyFill="1" applyBorder="1">
      <alignment vertical="center"/>
    </xf>
    <xf numFmtId="178" fontId="0" fillId="7" borderId="9" xfId="0" applyNumberFormat="1" applyFill="1" applyBorder="1" applyAlignment="1">
      <alignment horizontal="right" vertical="center"/>
    </xf>
    <xf numFmtId="0" fontId="0" fillId="0" borderId="25" xfId="0" applyBorder="1">
      <alignment vertical="center"/>
    </xf>
    <xf numFmtId="176" fontId="6" fillId="0" borderId="5" xfId="0" applyNumberFormat="1" applyFont="1" applyBorder="1" applyAlignment="1">
      <alignment horizontal="right" vertical="center"/>
    </xf>
    <xf numFmtId="0" fontId="0" fillId="0" borderId="28" xfId="0" applyBorder="1">
      <alignment vertical="center"/>
    </xf>
    <xf numFmtId="0" fontId="0" fillId="0" borderId="17" xfId="0" applyBorder="1">
      <alignment vertical="center"/>
    </xf>
    <xf numFmtId="0" fontId="0" fillId="0" borderId="5" xfId="0" applyFill="1" applyBorder="1" applyAlignment="1">
      <alignment vertical="center" shrinkToFit="1"/>
    </xf>
    <xf numFmtId="176" fontId="0" fillId="0" borderId="5" xfId="0" applyNumberFormat="1" applyFill="1" applyBorder="1">
      <alignment vertical="center"/>
    </xf>
    <xf numFmtId="178" fontId="0" fillId="0" borderId="9" xfId="0" applyNumberFormat="1" applyFill="1" applyBorder="1" applyAlignment="1">
      <alignment horizontal="right" vertical="center"/>
    </xf>
    <xf numFmtId="178" fontId="0" fillId="0" borderId="22" xfId="0" applyNumberFormat="1" applyBorder="1" applyAlignment="1">
      <alignment horizontal="center" vertical="center"/>
    </xf>
    <xf numFmtId="0" fontId="0" fillId="2" borderId="5" xfId="0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41" fontId="5" fillId="0" borderId="0" xfId="5" applyFont="1" applyAlignment="1">
      <alignment horizontal="left" vertical="center"/>
    </xf>
    <xf numFmtId="41" fontId="0" fillId="0" borderId="0" xfId="5" applyFont="1" applyAlignment="1">
      <alignment vertical="center" shrinkToFit="1"/>
    </xf>
    <xf numFmtId="41" fontId="0" fillId="0" borderId="0" xfId="5" applyFont="1" applyAlignment="1">
      <alignment horizontal="left" vertical="center" shrinkToFit="1"/>
    </xf>
    <xf numFmtId="41" fontId="0" fillId="0" borderId="0" xfId="5" applyFont="1">
      <alignment vertical="center"/>
    </xf>
    <xf numFmtId="41" fontId="0" fillId="0" borderId="0" xfId="5" applyFont="1" applyAlignment="1">
      <alignment horizontal="right" vertical="center"/>
    </xf>
    <xf numFmtId="41" fontId="0" fillId="0" borderId="4" xfId="5" applyFont="1" applyBorder="1" applyAlignment="1">
      <alignment horizontal="center" vertical="center" shrinkToFit="1"/>
    </xf>
    <xf numFmtId="41" fontId="0" fillId="0" borderId="5" xfId="5" applyFont="1" applyBorder="1" applyAlignment="1">
      <alignment horizontal="center" vertical="center" shrinkToFit="1"/>
    </xf>
    <xf numFmtId="41" fontId="0" fillId="0" borderId="6" xfId="5" applyFont="1" applyBorder="1" applyAlignment="1">
      <alignment horizontal="center" vertical="center" shrinkToFit="1"/>
    </xf>
    <xf numFmtId="41" fontId="0" fillId="2" borderId="22" xfId="5" applyFont="1" applyFill="1" applyBorder="1" applyAlignment="1">
      <alignment horizontal="right" vertical="center"/>
    </xf>
    <xf numFmtId="41" fontId="0" fillId="2" borderId="9" xfId="5" applyFont="1" applyFill="1" applyBorder="1" applyAlignment="1">
      <alignment horizontal="right" vertical="center"/>
    </xf>
    <xf numFmtId="41" fontId="0" fillId="2" borderId="5" xfId="5" applyFont="1" applyFill="1" applyBorder="1" applyAlignment="1">
      <alignment horizontal="right" vertical="center"/>
    </xf>
    <xf numFmtId="41" fontId="0" fillId="0" borderId="4" xfId="5" applyFont="1" applyBorder="1" applyAlignment="1">
      <alignment horizontal="center" vertical="center" wrapText="1"/>
    </xf>
    <xf numFmtId="41" fontId="0" fillId="0" borderId="5" xfId="5" applyFont="1" applyBorder="1" applyAlignment="1">
      <alignment horizontal="center" vertical="center" wrapText="1"/>
    </xf>
    <xf numFmtId="41" fontId="0" fillId="0" borderId="5" xfId="5" applyFont="1" applyBorder="1" applyAlignment="1">
      <alignment horizontal="center" vertical="center"/>
    </xf>
    <xf numFmtId="41" fontId="0" fillId="0" borderId="5" xfId="5" applyFont="1" applyBorder="1">
      <alignment vertical="center"/>
    </xf>
    <xf numFmtId="41" fontId="0" fillId="0" borderId="9" xfId="5" applyFont="1" applyBorder="1">
      <alignment vertical="center"/>
    </xf>
    <xf numFmtId="41" fontId="0" fillId="6" borderId="5" xfId="5" applyFont="1" applyFill="1" applyBorder="1">
      <alignment vertical="center"/>
    </xf>
    <xf numFmtId="41" fontId="0" fillId="6" borderId="9" xfId="5" applyFont="1" applyFill="1" applyBorder="1">
      <alignment vertical="center"/>
    </xf>
    <xf numFmtId="41" fontId="0" fillId="5" borderId="23" xfId="5" applyFont="1" applyFill="1" applyBorder="1" applyAlignment="1">
      <alignment vertical="center" wrapText="1"/>
    </xf>
    <xf numFmtId="41" fontId="0" fillId="5" borderId="9" xfId="5" applyFont="1" applyFill="1" applyBorder="1">
      <alignment vertical="center"/>
    </xf>
    <xf numFmtId="41" fontId="0" fillId="0" borderId="5" xfId="5" applyFont="1" applyBorder="1" applyAlignment="1">
      <alignment vertical="center"/>
    </xf>
    <xf numFmtId="41" fontId="0" fillId="0" borderId="25" xfId="5" applyFont="1" applyBorder="1" applyAlignment="1">
      <alignment vertical="center" shrinkToFit="1"/>
    </xf>
    <xf numFmtId="41" fontId="0" fillId="0" borderId="0" xfId="5" applyFont="1" applyBorder="1" applyAlignment="1">
      <alignment vertical="center" shrinkToFit="1"/>
    </xf>
    <xf numFmtId="41" fontId="0" fillId="0" borderId="0" xfId="5" applyFont="1" applyBorder="1">
      <alignment vertical="center"/>
    </xf>
    <xf numFmtId="41" fontId="0" fillId="0" borderId="26" xfId="5" applyFont="1" applyBorder="1">
      <alignment vertical="center"/>
    </xf>
    <xf numFmtId="41" fontId="0" fillId="0" borderId="5" xfId="5" applyFont="1" applyBorder="1" applyAlignment="1">
      <alignment vertical="center" shrinkToFit="1"/>
    </xf>
    <xf numFmtId="41" fontId="0" fillId="0" borderId="25" xfId="5" applyFont="1" applyBorder="1" applyAlignment="1">
      <alignment vertical="center" wrapText="1"/>
    </xf>
    <xf numFmtId="41" fontId="0" fillId="0" borderId="0" xfId="5" applyFont="1" applyBorder="1" applyAlignment="1">
      <alignment horizontal="center" vertical="center" wrapText="1"/>
    </xf>
    <xf numFmtId="176" fontId="0" fillId="6" borderId="5" xfId="0" applyNumberFormat="1" applyFill="1" applyBorder="1">
      <alignment vertical="center"/>
    </xf>
    <xf numFmtId="178" fontId="0" fillId="6" borderId="9" xfId="0" applyNumberFormat="1" applyFill="1" applyBorder="1">
      <alignment vertical="center"/>
    </xf>
    <xf numFmtId="0" fontId="0" fillId="8" borderId="5" xfId="0" applyFill="1" applyBorder="1" applyAlignment="1">
      <alignment horizontal="center" vertical="center"/>
    </xf>
    <xf numFmtId="176" fontId="0" fillId="8" borderId="5" xfId="0" applyNumberFormat="1" applyFill="1" applyBorder="1">
      <alignment vertical="center"/>
    </xf>
    <xf numFmtId="178" fontId="0" fillId="8" borderId="9" xfId="0" applyNumberFormat="1" applyFill="1" applyBorder="1">
      <alignment vertical="center"/>
    </xf>
    <xf numFmtId="41" fontId="0" fillId="0" borderId="25" xfId="5" applyFont="1" applyBorder="1" applyAlignment="1">
      <alignment horizontal="center" vertical="center" wrapText="1"/>
    </xf>
    <xf numFmtId="178" fontId="0" fillId="5" borderId="9" xfId="0" applyNumberFormat="1" applyFill="1" applyBorder="1" applyAlignment="1">
      <alignment horizontal="right" vertical="center"/>
    </xf>
    <xf numFmtId="0" fontId="0" fillId="0" borderId="5" xfId="0" applyBorder="1">
      <alignment vertical="center"/>
    </xf>
    <xf numFmtId="0" fontId="0" fillId="8" borderId="5" xfId="0" applyFill="1" applyBorder="1">
      <alignment vertical="center"/>
    </xf>
    <xf numFmtId="178" fontId="0" fillId="8" borderId="9" xfId="0" applyNumberFormat="1" applyFill="1" applyBorder="1" applyAlignment="1">
      <alignment horizontal="right" vertical="center"/>
    </xf>
    <xf numFmtId="0" fontId="0" fillId="5" borderId="12" xfId="0" applyFill="1" applyBorder="1">
      <alignment vertical="center"/>
    </xf>
    <xf numFmtId="176" fontId="0" fillId="5" borderId="12" xfId="0" applyNumberFormat="1" applyFill="1" applyBorder="1">
      <alignment vertical="center"/>
    </xf>
    <xf numFmtId="178" fontId="0" fillId="5" borderId="13" xfId="0" applyNumberFormat="1" applyFill="1" applyBorder="1" applyAlignment="1">
      <alignment horizontal="right" vertical="center"/>
    </xf>
    <xf numFmtId="41" fontId="0" fillId="0" borderId="28" xfId="5" applyFont="1" applyBorder="1" applyAlignment="1">
      <alignment horizontal="center" vertical="center" wrapText="1"/>
    </xf>
    <xf numFmtId="41" fontId="0" fillId="0" borderId="17" xfId="5" applyFont="1" applyBorder="1" applyAlignment="1">
      <alignment horizontal="center" vertical="center" wrapText="1"/>
    </xf>
    <xf numFmtId="41" fontId="0" fillId="0" borderId="17" xfId="5" applyFont="1" applyBorder="1">
      <alignment vertical="center"/>
    </xf>
    <xf numFmtId="41" fontId="0" fillId="0" borderId="29" xfId="5" applyFont="1" applyBorder="1">
      <alignment vertical="center"/>
    </xf>
    <xf numFmtId="0" fontId="0" fillId="0" borderId="15" xfId="0" applyBorder="1">
      <alignment vertical="center"/>
    </xf>
    <xf numFmtId="0" fontId="0" fillId="0" borderId="0" xfId="0" applyBorder="1">
      <alignment vertical="center"/>
    </xf>
    <xf numFmtId="176" fontId="6" fillId="7" borderId="5" xfId="0" applyNumberFormat="1" applyFont="1" applyFill="1" applyBorder="1" applyAlignment="1">
      <alignment horizontal="right" vertical="center"/>
    </xf>
    <xf numFmtId="0" fontId="0" fillId="0" borderId="5" xfId="0" applyFill="1" applyBorder="1">
      <alignment vertical="center"/>
    </xf>
    <xf numFmtId="0" fontId="0" fillId="0" borderId="14" xfId="0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5" xfId="0" applyFill="1" applyBorder="1" applyAlignment="1">
      <alignment horizontal="center" vertical="center" shrinkToFit="1"/>
    </xf>
    <xf numFmtId="178" fontId="0" fillId="0" borderId="11" xfId="0" applyNumberFormat="1" applyBorder="1" applyAlignment="1">
      <alignment horizontal="center" vertical="center"/>
    </xf>
    <xf numFmtId="178" fontId="0" fillId="0" borderId="21" xfId="0" applyNumberFormat="1" applyBorder="1" applyAlignment="1">
      <alignment horizontal="center" vertical="center"/>
    </xf>
    <xf numFmtId="178" fontId="0" fillId="0" borderId="24" xfId="0" applyNumberFormat="1" applyBorder="1" applyAlignment="1">
      <alignment horizontal="center" vertical="center"/>
    </xf>
    <xf numFmtId="178" fontId="0" fillId="0" borderId="12" xfId="0" applyNumberFormat="1" applyBorder="1" applyAlignment="1">
      <alignment horizontal="center" vertical="center"/>
    </xf>
    <xf numFmtId="178" fontId="0" fillId="0" borderId="22" xfId="0" applyNumberFormat="1" applyBorder="1" applyAlignment="1">
      <alignment horizontal="center" vertical="center"/>
    </xf>
    <xf numFmtId="178" fontId="0" fillId="0" borderId="12" xfId="0" applyNumberFormat="1" applyBorder="1" applyAlignment="1">
      <alignment horizontal="center" vertical="center" wrapText="1"/>
    </xf>
    <xf numFmtId="178" fontId="0" fillId="0" borderId="23" xfId="0" applyNumberFormat="1" applyBorder="1" applyAlignment="1">
      <alignment horizontal="center" vertical="center" wrapText="1"/>
    </xf>
    <xf numFmtId="178" fontId="0" fillId="0" borderId="22" xfId="0" applyNumberFormat="1" applyBorder="1" applyAlignment="1">
      <alignment horizontal="center" vertical="center" wrapText="1"/>
    </xf>
    <xf numFmtId="0" fontId="0" fillId="0" borderId="11" xfId="0" applyBorder="1" applyAlignment="1">
      <alignment horizontal="center" vertical="center" shrinkToFit="1"/>
    </xf>
    <xf numFmtId="0" fontId="0" fillId="0" borderId="21" xfId="0" applyBorder="1" applyAlignment="1">
      <alignment horizontal="center" vertical="center" shrinkToFit="1"/>
    </xf>
    <xf numFmtId="0" fontId="0" fillId="0" borderId="24" xfId="0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0" fontId="0" fillId="0" borderId="23" xfId="0" applyBorder="1" applyAlignment="1">
      <alignment horizontal="center" vertical="center" shrinkToFit="1"/>
    </xf>
    <xf numFmtId="0" fontId="0" fillId="0" borderId="22" xfId="0" applyBorder="1" applyAlignment="1">
      <alignment horizontal="center" vertical="center" shrinkToFit="1"/>
    </xf>
    <xf numFmtId="178" fontId="0" fillId="0" borderId="23" xfId="0" applyNumberFormat="1" applyBorder="1" applyAlignment="1">
      <alignment horizontal="center" vertical="center"/>
    </xf>
    <xf numFmtId="0" fontId="0" fillId="0" borderId="12" xfId="0" applyBorder="1" applyAlignment="1">
      <alignment horizontal="center" vertical="center" wrapText="1" shrinkToFit="1"/>
    </xf>
    <xf numFmtId="0" fontId="0" fillId="0" borderId="23" xfId="0" applyBorder="1" applyAlignment="1">
      <alignment horizontal="center" vertical="center" wrapText="1" shrinkToFit="1"/>
    </xf>
    <xf numFmtId="0" fontId="0" fillId="0" borderId="22" xfId="0" applyBorder="1" applyAlignment="1">
      <alignment horizontal="center" vertical="center" wrapText="1" shrinkToFi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0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2" borderId="10" xfId="0" applyFill="1" applyBorder="1" applyAlignment="1">
      <alignment horizontal="center" vertical="center" shrinkToFit="1"/>
    </xf>
    <xf numFmtId="0" fontId="0" fillId="2" borderId="7" xfId="0" applyFill="1" applyBorder="1" applyAlignment="1">
      <alignment horizontal="center" vertical="center" shrinkToFit="1"/>
    </xf>
    <xf numFmtId="0" fontId="0" fillId="2" borderId="8" xfId="0" applyFill="1" applyBorder="1" applyAlignment="1">
      <alignment horizontal="center" vertical="center" shrinkToFit="1"/>
    </xf>
    <xf numFmtId="0" fontId="0" fillId="0" borderId="32" xfId="0" applyBorder="1" applyAlignment="1">
      <alignment horizontal="center" vertical="center"/>
    </xf>
    <xf numFmtId="0" fontId="0" fillId="0" borderId="4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176" fontId="0" fillId="0" borderId="5" xfId="0" applyNumberFormat="1" applyBorder="1" applyAlignment="1">
      <alignment horizontal="center" vertical="center"/>
    </xf>
    <xf numFmtId="41" fontId="0" fillId="0" borderId="5" xfId="5" applyFont="1" applyBorder="1" applyAlignment="1">
      <alignment horizontal="center" vertical="center"/>
    </xf>
    <xf numFmtId="178" fontId="0" fillId="0" borderId="9" xfId="0" applyNumberFormat="1" applyBorder="1" applyAlignment="1">
      <alignment horizontal="center" vertical="center"/>
    </xf>
    <xf numFmtId="0" fontId="0" fillId="2" borderId="4" xfId="0" applyFill="1" applyBorder="1" applyAlignment="1">
      <alignment horizontal="center" vertical="center" shrinkToFit="1"/>
    </xf>
    <xf numFmtId="0" fontId="0" fillId="2" borderId="5" xfId="0" applyFill="1" applyBorder="1" applyAlignment="1">
      <alignment horizontal="center" vertical="center" shrinkToFit="1"/>
    </xf>
    <xf numFmtId="0" fontId="0" fillId="0" borderId="1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41" fontId="0" fillId="0" borderId="1" xfId="5" applyFont="1" applyBorder="1" applyAlignment="1">
      <alignment horizontal="center" vertical="center"/>
    </xf>
    <xf numFmtId="41" fontId="0" fillId="0" borderId="2" xfId="5" applyFont="1" applyBorder="1" applyAlignment="1">
      <alignment horizontal="center" vertical="center"/>
    </xf>
    <xf numFmtId="41" fontId="0" fillId="0" borderId="32" xfId="5" applyFont="1" applyBorder="1" applyAlignment="1">
      <alignment horizontal="center" vertical="center"/>
    </xf>
    <xf numFmtId="41" fontId="0" fillId="0" borderId="3" xfId="5" applyFont="1" applyBorder="1" applyAlignment="1">
      <alignment horizontal="center" vertical="center"/>
    </xf>
    <xf numFmtId="41" fontId="0" fillId="0" borderId="18" xfId="5" applyFont="1" applyBorder="1" applyAlignment="1">
      <alignment horizontal="center" vertical="center"/>
    </xf>
    <xf numFmtId="41" fontId="0" fillId="0" borderId="19" xfId="5" applyFont="1" applyBorder="1" applyAlignment="1">
      <alignment horizontal="center" vertical="center"/>
    </xf>
    <xf numFmtId="41" fontId="0" fillId="0" borderId="20" xfId="5" applyFont="1" applyBorder="1" applyAlignment="1">
      <alignment horizontal="center" vertical="center"/>
    </xf>
    <xf numFmtId="41" fontId="0" fillId="0" borderId="4" xfId="5" applyFont="1" applyBorder="1" applyAlignment="1">
      <alignment horizontal="center" vertical="center" shrinkToFit="1"/>
    </xf>
    <xf numFmtId="41" fontId="0" fillId="0" borderId="5" xfId="5" applyFont="1" applyBorder="1" applyAlignment="1">
      <alignment horizontal="center" vertical="center" shrinkToFit="1"/>
    </xf>
    <xf numFmtId="41" fontId="0" fillId="0" borderId="6" xfId="5" applyFont="1" applyBorder="1" applyAlignment="1">
      <alignment horizontal="center" vertical="center" shrinkToFit="1"/>
    </xf>
    <xf numFmtId="41" fontId="0" fillId="0" borderId="33" xfId="5" applyFont="1" applyBorder="1" applyAlignment="1">
      <alignment horizontal="center" vertical="center"/>
    </xf>
    <xf numFmtId="41" fontId="0" fillId="0" borderId="34" xfId="5" applyFont="1" applyBorder="1" applyAlignment="1">
      <alignment horizontal="center" vertical="center"/>
    </xf>
    <xf numFmtId="41" fontId="0" fillId="0" borderId="9" xfId="5" applyFont="1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/>
    </xf>
    <xf numFmtId="41" fontId="0" fillId="2" borderId="10" xfId="5" applyFont="1" applyFill="1" applyBorder="1" applyAlignment="1">
      <alignment horizontal="center" vertical="center" shrinkToFit="1"/>
    </xf>
    <xf numFmtId="41" fontId="0" fillId="2" borderId="7" xfId="5" applyFont="1" applyFill="1" applyBorder="1" applyAlignment="1">
      <alignment horizontal="center" vertical="center" shrinkToFit="1"/>
    </xf>
    <xf numFmtId="41" fontId="0" fillId="2" borderId="8" xfId="5" applyFont="1" applyFill="1" applyBorder="1" applyAlignment="1">
      <alignment horizontal="center" vertical="center" shrinkToFit="1"/>
    </xf>
    <xf numFmtId="41" fontId="0" fillId="2" borderId="4" xfId="5" applyFont="1" applyFill="1" applyBorder="1" applyAlignment="1">
      <alignment horizontal="center" vertical="center" shrinkToFit="1"/>
    </xf>
    <xf numFmtId="41" fontId="0" fillId="2" borderId="5" xfId="5" applyFont="1" applyFill="1" applyBorder="1" applyAlignment="1">
      <alignment horizontal="center" vertical="center" shrinkToFit="1"/>
    </xf>
    <xf numFmtId="41" fontId="0" fillId="0" borderId="11" xfId="5" applyFont="1" applyBorder="1" applyAlignment="1">
      <alignment horizontal="center" vertical="center" wrapText="1"/>
    </xf>
    <xf numFmtId="41" fontId="0" fillId="0" borderId="21" xfId="5" applyFont="1" applyBorder="1" applyAlignment="1">
      <alignment horizontal="center" vertical="center" wrapText="1"/>
    </xf>
    <xf numFmtId="41" fontId="0" fillId="0" borderId="24" xfId="5" applyFont="1" applyBorder="1" applyAlignment="1">
      <alignment horizontal="center" vertical="center" wrapText="1"/>
    </xf>
    <xf numFmtId="41" fontId="0" fillId="6" borderId="5" xfId="5" applyFont="1" applyFill="1" applyBorder="1" applyAlignment="1">
      <alignment horizontal="center" vertical="center" wrapText="1"/>
    </xf>
    <xf numFmtId="41" fontId="0" fillId="0" borderId="23" xfId="5" applyFont="1" applyBorder="1" applyAlignment="1">
      <alignment horizontal="center" vertical="center" wrapText="1"/>
    </xf>
    <xf numFmtId="41" fontId="0" fillId="0" borderId="22" xfId="5" applyFont="1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6" borderId="5" xfId="0" applyFill="1" applyBorder="1" applyAlignment="1">
      <alignment horizontal="center" vertical="center"/>
    </xf>
    <xf numFmtId="178" fontId="0" fillId="0" borderId="30" xfId="0" applyNumberFormat="1" applyBorder="1" applyAlignment="1">
      <alignment horizontal="center" vertical="center"/>
    </xf>
    <xf numFmtId="178" fontId="0" fillId="0" borderId="31" xfId="0" applyNumberFormat="1" applyBorder="1" applyAlignment="1">
      <alignment horizontal="center" vertical="center" wrapText="1"/>
    </xf>
    <xf numFmtId="178" fontId="0" fillId="0" borderId="12" xfId="0" applyNumberFormat="1" applyFill="1" applyBorder="1" applyAlignment="1">
      <alignment horizontal="center" vertical="center"/>
    </xf>
    <xf numFmtId="178" fontId="0" fillId="0" borderId="23" xfId="0" applyNumberFormat="1" applyFill="1" applyBorder="1" applyAlignment="1">
      <alignment horizontal="center" vertical="center"/>
    </xf>
    <xf numFmtId="178" fontId="0" fillId="0" borderId="22" xfId="0" applyNumberFormat="1" applyFill="1" applyBorder="1" applyAlignment="1">
      <alignment horizontal="center" vertical="center"/>
    </xf>
    <xf numFmtId="0" fontId="0" fillId="0" borderId="30" xfId="0" applyBorder="1" applyAlignment="1">
      <alignment horizontal="center" vertical="center" shrinkToFit="1"/>
    </xf>
    <xf numFmtId="0" fontId="0" fillId="0" borderId="31" xfId="0" applyBorder="1" applyAlignment="1">
      <alignment horizontal="center" vertical="center" shrinkToFit="1"/>
    </xf>
  </cellXfs>
  <cellStyles count="6">
    <cellStyle name="쉼표 [0]" xfId="5" builtinId="6"/>
    <cellStyle name="쉼표 [0] 2" xfId="4" xr:uid="{F2EB5036-E9CC-4A25-BFD2-F4D6453C9E34}"/>
    <cellStyle name="표준" xfId="0" builtinId="0"/>
    <cellStyle name="표준 2" xfId="1" xr:uid="{8FF5B38B-4219-4FE2-8817-E0B5719D32B4}"/>
    <cellStyle name="표준 3 2" xfId="3" xr:uid="{CE31FDCC-0E81-4E34-B35F-4FF79EEE68FE}"/>
    <cellStyle name="표준 4" xfId="2" xr:uid="{62061F6D-E46E-4A66-A183-97E4BB95F72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0D2068-08D9-490D-8134-E55F24CBE5FC}">
  <sheetPr>
    <pageSetUpPr fitToPage="1"/>
  </sheetPr>
  <dimension ref="A1:L40"/>
  <sheetViews>
    <sheetView tabSelected="1" topLeftCell="A4" zoomScaleSheetLayoutView="100" workbookViewId="0">
      <selection activeCell="I31" sqref="I31"/>
    </sheetView>
  </sheetViews>
  <sheetFormatPr defaultRowHeight="16.5" x14ac:dyDescent="0.3"/>
  <cols>
    <col min="1" max="1" width="9" style="1" customWidth="1"/>
    <col min="2" max="2" width="12.375" style="1" customWidth="1"/>
    <col min="3" max="3" width="14.75" style="2" customWidth="1"/>
    <col min="4" max="4" width="14.5" style="3" customWidth="1"/>
    <col min="5" max="5" width="14" style="3" customWidth="1"/>
    <col min="6" max="6" width="14.5" style="5" customWidth="1"/>
    <col min="7" max="7" width="10.5" style="5" customWidth="1"/>
    <col min="8" max="8" width="11.75" style="6" customWidth="1"/>
    <col min="9" max="9" width="18.875" style="7" customWidth="1"/>
    <col min="10" max="11" width="14.5" style="3" customWidth="1"/>
    <col min="12" max="12" width="14.5" style="5" customWidth="1"/>
  </cols>
  <sheetData>
    <row r="1" spans="1:12" ht="26.25" customHeight="1" x14ac:dyDescent="0.3">
      <c r="A1" s="1" t="s">
        <v>6</v>
      </c>
      <c r="E1" s="4" t="s">
        <v>58</v>
      </c>
    </row>
    <row r="2" spans="1:12" ht="20.25" x14ac:dyDescent="0.3">
      <c r="A2" s="8" t="s">
        <v>7</v>
      </c>
    </row>
    <row r="3" spans="1:12" ht="17.25" thickBot="1" x14ac:dyDescent="0.35">
      <c r="L3" s="49" t="s">
        <v>8</v>
      </c>
    </row>
    <row r="4" spans="1:12" ht="25.5" customHeight="1" x14ac:dyDescent="0.3">
      <c r="A4" s="180" t="s">
        <v>9</v>
      </c>
      <c r="B4" s="181"/>
      <c r="C4" s="181"/>
      <c r="D4" s="181"/>
      <c r="E4" s="181"/>
      <c r="F4" s="182"/>
      <c r="G4" s="180" t="s">
        <v>10</v>
      </c>
      <c r="H4" s="181"/>
      <c r="I4" s="181"/>
      <c r="J4" s="181"/>
      <c r="K4" s="181"/>
      <c r="L4" s="182"/>
    </row>
    <row r="5" spans="1:12" ht="31.5" customHeight="1" x14ac:dyDescent="0.3">
      <c r="A5" s="183" t="s">
        <v>11</v>
      </c>
      <c r="B5" s="184"/>
      <c r="C5" s="185"/>
      <c r="D5" s="76" t="s">
        <v>12</v>
      </c>
      <c r="E5" s="76" t="s">
        <v>13</v>
      </c>
      <c r="F5" s="85" t="s">
        <v>14</v>
      </c>
      <c r="G5" s="183" t="s">
        <v>11</v>
      </c>
      <c r="H5" s="184"/>
      <c r="I5" s="185"/>
      <c r="J5" s="76" t="s">
        <v>12</v>
      </c>
      <c r="K5" s="76" t="s">
        <v>13</v>
      </c>
      <c r="L5" s="85" t="s">
        <v>14</v>
      </c>
    </row>
    <row r="6" spans="1:12" x14ac:dyDescent="0.3">
      <c r="A6" s="186" t="s">
        <v>15</v>
      </c>
      <c r="B6" s="187"/>
      <c r="C6" s="188"/>
      <c r="D6" s="11">
        <f>D7+D13</f>
        <v>50000000</v>
      </c>
      <c r="E6" s="11">
        <f>E7+E13</f>
        <v>1217640506</v>
      </c>
      <c r="F6" s="64">
        <f>F7+F13</f>
        <v>1167640506</v>
      </c>
      <c r="G6" s="186" t="s">
        <v>15</v>
      </c>
      <c r="H6" s="187"/>
      <c r="I6" s="188"/>
      <c r="J6" s="13">
        <f>J7+J24+J27+J35</f>
        <v>50000000</v>
      </c>
      <c r="K6" s="13">
        <f>K7+K24+K27+K35</f>
        <v>1217640506</v>
      </c>
      <c r="L6" s="14">
        <f>K6-J6</f>
        <v>1167640506</v>
      </c>
    </row>
    <row r="7" spans="1:12" x14ac:dyDescent="0.3">
      <c r="A7" s="170" t="s">
        <v>25</v>
      </c>
      <c r="B7" s="15" t="s">
        <v>16</v>
      </c>
      <c r="C7" s="16"/>
      <c r="D7" s="17">
        <f>SUM(D8:D16)</f>
        <v>50000000</v>
      </c>
      <c r="E7" s="17">
        <f>SUM(E8:E12)</f>
        <v>6580506</v>
      </c>
      <c r="F7" s="18">
        <f>E7-D7</f>
        <v>-43419494</v>
      </c>
      <c r="G7" s="162" t="s">
        <v>17</v>
      </c>
      <c r="H7" s="63" t="s">
        <v>16</v>
      </c>
      <c r="I7" s="63"/>
      <c r="J7" s="19">
        <f>J8+J15+J18</f>
        <v>17017000</v>
      </c>
      <c r="K7" s="19">
        <f>K8+K15+K18</f>
        <v>1201782031</v>
      </c>
      <c r="L7" s="18">
        <f>K7-J7</f>
        <v>1184765031</v>
      </c>
    </row>
    <row r="8" spans="1:12" x14ac:dyDescent="0.3">
      <c r="A8" s="171"/>
      <c r="B8" s="173" t="s">
        <v>26</v>
      </c>
      <c r="C8" s="20" t="s">
        <v>27</v>
      </c>
      <c r="D8" s="21">
        <v>22600000</v>
      </c>
      <c r="E8" s="21">
        <v>3000000</v>
      </c>
      <c r="F8" s="22">
        <f>E8-D8</f>
        <v>-19600000</v>
      </c>
      <c r="G8" s="163"/>
      <c r="H8" s="165" t="s">
        <v>18</v>
      </c>
      <c r="I8" s="68" t="s">
        <v>60</v>
      </c>
      <c r="J8" s="71">
        <f>SUM(J9:J14)</f>
        <v>13017000</v>
      </c>
      <c r="K8" s="69">
        <f>SUM(K9:K14)</f>
        <v>1194792031</v>
      </c>
      <c r="L8" s="70">
        <f>K8-J8</f>
        <v>1181775031</v>
      </c>
    </row>
    <row r="9" spans="1:12" x14ac:dyDescent="0.3">
      <c r="A9" s="171"/>
      <c r="B9" s="174"/>
      <c r="C9" s="20" t="s">
        <v>28</v>
      </c>
      <c r="D9" s="21"/>
      <c r="E9" s="21">
        <v>560000</v>
      </c>
      <c r="F9" s="22">
        <f t="shared" ref="F9:F11" si="0">E9-D9</f>
        <v>560000</v>
      </c>
      <c r="G9" s="163"/>
      <c r="H9" s="176"/>
      <c r="I9" s="23" t="s">
        <v>37</v>
      </c>
      <c r="J9" s="24">
        <v>11000000</v>
      </c>
      <c r="K9" s="24">
        <v>1003000000</v>
      </c>
      <c r="L9" s="22">
        <f t="shared" ref="L9:L35" si="1">K9-J9</f>
        <v>992000000</v>
      </c>
    </row>
    <row r="10" spans="1:12" x14ac:dyDescent="0.3">
      <c r="A10" s="171"/>
      <c r="B10" s="174"/>
      <c r="C10" s="20" t="s">
        <v>29</v>
      </c>
      <c r="D10" s="21">
        <v>2400000</v>
      </c>
      <c r="E10" s="21">
        <v>1600000</v>
      </c>
      <c r="F10" s="22">
        <f t="shared" si="0"/>
        <v>-800000</v>
      </c>
      <c r="G10" s="163"/>
      <c r="H10" s="176"/>
      <c r="I10" s="23" t="s">
        <v>38</v>
      </c>
      <c r="J10" s="24">
        <v>0</v>
      </c>
      <c r="K10" s="25">
        <v>4129000</v>
      </c>
      <c r="L10" s="22">
        <f t="shared" si="1"/>
        <v>4129000</v>
      </c>
    </row>
    <row r="11" spans="1:12" x14ac:dyDescent="0.3">
      <c r="A11" s="171"/>
      <c r="B11" s="174"/>
      <c r="C11" s="20" t="s">
        <v>51</v>
      </c>
      <c r="D11" s="21">
        <v>25000000</v>
      </c>
      <c r="E11" s="21"/>
      <c r="F11" s="22">
        <f t="shared" si="0"/>
        <v>-25000000</v>
      </c>
      <c r="G11" s="163"/>
      <c r="H11" s="176"/>
      <c r="I11" s="23" t="s">
        <v>39</v>
      </c>
      <c r="J11" s="24">
        <v>1100000</v>
      </c>
      <c r="K11" s="24">
        <v>102767161</v>
      </c>
      <c r="L11" s="22">
        <f t="shared" si="1"/>
        <v>101667161</v>
      </c>
    </row>
    <row r="12" spans="1:12" x14ac:dyDescent="0.3">
      <c r="A12" s="172"/>
      <c r="B12" s="175"/>
      <c r="C12" s="20" t="s">
        <v>0</v>
      </c>
      <c r="D12" s="21"/>
      <c r="E12" s="21">
        <v>1420506</v>
      </c>
      <c r="F12" s="22">
        <f>E12-D12</f>
        <v>1420506</v>
      </c>
      <c r="G12" s="163"/>
      <c r="H12" s="176"/>
      <c r="I12" s="23" t="s">
        <v>40</v>
      </c>
      <c r="J12" s="24">
        <v>917000</v>
      </c>
      <c r="K12" s="24">
        <v>83776670</v>
      </c>
      <c r="L12" s="22">
        <f t="shared" si="1"/>
        <v>82859670</v>
      </c>
    </row>
    <row r="13" spans="1:12" x14ac:dyDescent="0.3">
      <c r="A13" s="170" t="s">
        <v>32</v>
      </c>
      <c r="B13" s="32" t="s">
        <v>16</v>
      </c>
      <c r="C13" s="33"/>
      <c r="D13" s="17"/>
      <c r="E13" s="17">
        <f>SUM(E14:E16)</f>
        <v>1211060000</v>
      </c>
      <c r="F13" s="34">
        <f>E13-D13</f>
        <v>1211060000</v>
      </c>
      <c r="G13" s="163"/>
      <c r="H13" s="176"/>
      <c r="I13" s="23" t="s">
        <v>41</v>
      </c>
      <c r="J13" s="21"/>
      <c r="K13" s="21">
        <v>596000</v>
      </c>
      <c r="L13" s="22">
        <f t="shared" si="1"/>
        <v>596000</v>
      </c>
    </row>
    <row r="14" spans="1:12" x14ac:dyDescent="0.3">
      <c r="A14" s="171"/>
      <c r="B14" s="177" t="s">
        <v>63</v>
      </c>
      <c r="C14" s="20" t="s">
        <v>30</v>
      </c>
      <c r="D14" s="21"/>
      <c r="E14" s="21">
        <v>1200960000</v>
      </c>
      <c r="F14" s="35">
        <f>E14-D14</f>
        <v>1200960000</v>
      </c>
      <c r="G14" s="163"/>
      <c r="H14" s="166"/>
      <c r="I14" s="23" t="s">
        <v>42</v>
      </c>
      <c r="J14" s="21"/>
      <c r="K14" s="21">
        <v>523200</v>
      </c>
      <c r="L14" s="22">
        <f t="shared" si="1"/>
        <v>523200</v>
      </c>
    </row>
    <row r="15" spans="1:12" x14ac:dyDescent="0.3">
      <c r="A15" s="171"/>
      <c r="B15" s="178"/>
      <c r="C15" s="20" t="s">
        <v>29</v>
      </c>
      <c r="D15" s="21"/>
      <c r="E15" s="21">
        <v>100000</v>
      </c>
      <c r="F15" s="35">
        <f>E15-D15</f>
        <v>100000</v>
      </c>
      <c r="G15" s="163"/>
      <c r="H15" s="165" t="s">
        <v>19</v>
      </c>
      <c r="I15" s="68" t="s">
        <v>61</v>
      </c>
      <c r="J15" s="71">
        <f>SUM(J16:J17)</f>
        <v>0</v>
      </c>
      <c r="K15" s="71">
        <f>SUM(K16:K17)</f>
        <v>2000000</v>
      </c>
      <c r="L15" s="70">
        <f>K15-J15</f>
        <v>2000000</v>
      </c>
    </row>
    <row r="16" spans="1:12" ht="16.5" customHeight="1" x14ac:dyDescent="0.3">
      <c r="A16" s="172"/>
      <c r="B16" s="179"/>
      <c r="C16" s="20" t="s">
        <v>56</v>
      </c>
      <c r="D16" s="21"/>
      <c r="E16" s="21">
        <v>10000000</v>
      </c>
      <c r="F16" s="35">
        <f>E16-D16</f>
        <v>10000000</v>
      </c>
      <c r="G16" s="163"/>
      <c r="H16" s="176"/>
      <c r="I16" s="23" t="s">
        <v>43</v>
      </c>
      <c r="J16" s="21"/>
      <c r="K16" s="21">
        <v>1500000</v>
      </c>
      <c r="L16" s="22">
        <f t="shared" si="1"/>
        <v>1500000</v>
      </c>
    </row>
    <row r="17" spans="1:12" x14ac:dyDescent="0.3">
      <c r="A17" s="38"/>
      <c r="F17" s="39"/>
      <c r="G17" s="163"/>
      <c r="H17" s="166"/>
      <c r="I17" s="23" t="s">
        <v>1</v>
      </c>
      <c r="J17" s="21"/>
      <c r="K17" s="21">
        <v>500000</v>
      </c>
      <c r="L17" s="22">
        <f t="shared" si="1"/>
        <v>500000</v>
      </c>
    </row>
    <row r="18" spans="1:12" x14ac:dyDescent="0.3">
      <c r="A18" s="36"/>
      <c r="B18" s="27"/>
      <c r="C18" s="27"/>
      <c r="D18" s="27"/>
      <c r="E18" s="27"/>
      <c r="F18" s="37"/>
      <c r="G18" s="163"/>
      <c r="H18" s="165" t="s">
        <v>20</v>
      </c>
      <c r="I18" s="68" t="s">
        <v>62</v>
      </c>
      <c r="J18" s="71">
        <f>SUM(J19:J23)</f>
        <v>4000000</v>
      </c>
      <c r="K18" s="71">
        <f>SUM(K19:K23)</f>
        <v>4990000</v>
      </c>
      <c r="L18" s="70">
        <f>K18-J18</f>
        <v>990000</v>
      </c>
    </row>
    <row r="19" spans="1:12" x14ac:dyDescent="0.3">
      <c r="A19" s="36"/>
      <c r="B19" s="27"/>
      <c r="C19" s="27"/>
      <c r="D19" s="27"/>
      <c r="E19" s="27"/>
      <c r="F19" s="37"/>
      <c r="G19" s="163"/>
      <c r="H19" s="176"/>
      <c r="I19" s="23" t="s">
        <v>44</v>
      </c>
      <c r="J19" s="21"/>
      <c r="K19" s="21">
        <v>120000</v>
      </c>
      <c r="L19" s="22">
        <f t="shared" si="1"/>
        <v>120000</v>
      </c>
    </row>
    <row r="20" spans="1:12" x14ac:dyDescent="0.3">
      <c r="A20" s="36"/>
      <c r="B20" s="27"/>
      <c r="C20" s="27"/>
      <c r="D20" s="27"/>
      <c r="E20" s="27"/>
      <c r="F20" s="37"/>
      <c r="G20" s="163"/>
      <c r="H20" s="176"/>
      <c r="I20" s="23" t="s">
        <v>46</v>
      </c>
      <c r="J20" s="21">
        <v>1500000</v>
      </c>
      <c r="K20" s="21">
        <v>1400000</v>
      </c>
      <c r="L20" s="22">
        <f t="shared" si="1"/>
        <v>-100000</v>
      </c>
    </row>
    <row r="21" spans="1:12" s="27" customFormat="1" x14ac:dyDescent="0.3">
      <c r="A21" s="36"/>
      <c r="F21" s="37"/>
      <c r="G21" s="163"/>
      <c r="H21" s="176"/>
      <c r="I21" s="30" t="s">
        <v>47</v>
      </c>
      <c r="J21" s="30">
        <v>1500000</v>
      </c>
      <c r="K21" s="30">
        <v>700000</v>
      </c>
      <c r="L21" s="22">
        <f t="shared" si="1"/>
        <v>-800000</v>
      </c>
    </row>
    <row r="22" spans="1:12" s="27" customFormat="1" x14ac:dyDescent="0.3">
      <c r="A22" s="38"/>
      <c r="B22" s="1"/>
      <c r="C22" s="2"/>
      <c r="D22" s="3"/>
      <c r="E22" s="3"/>
      <c r="F22" s="39"/>
      <c r="G22" s="163"/>
      <c r="H22" s="176"/>
      <c r="I22" s="30" t="s">
        <v>45</v>
      </c>
      <c r="J22" s="30">
        <v>1000000</v>
      </c>
      <c r="K22" s="30">
        <v>2650000</v>
      </c>
      <c r="L22" s="22">
        <f t="shared" si="1"/>
        <v>1650000</v>
      </c>
    </row>
    <row r="23" spans="1:12" s="27" customFormat="1" x14ac:dyDescent="0.3">
      <c r="A23" s="38"/>
      <c r="B23" s="1"/>
      <c r="C23" s="2"/>
      <c r="D23" s="3"/>
      <c r="E23" s="3"/>
      <c r="F23" s="39"/>
      <c r="G23" s="164"/>
      <c r="H23" s="166"/>
      <c r="I23" s="30" t="s">
        <v>48</v>
      </c>
      <c r="J23" s="30">
        <v>0</v>
      </c>
      <c r="K23" s="30">
        <v>120000</v>
      </c>
      <c r="L23" s="22">
        <f t="shared" si="1"/>
        <v>120000</v>
      </c>
    </row>
    <row r="24" spans="1:12" s="27" customFormat="1" x14ac:dyDescent="0.3">
      <c r="A24" s="36"/>
      <c r="F24" s="37"/>
      <c r="G24" s="162" t="s">
        <v>21</v>
      </c>
      <c r="H24" s="63" t="s">
        <v>16</v>
      </c>
      <c r="I24" s="63"/>
      <c r="J24" s="19">
        <f>SUM(J25:J26)</f>
        <v>25000000</v>
      </c>
      <c r="K24" s="19">
        <f>K25</f>
        <v>2200000</v>
      </c>
      <c r="L24" s="18">
        <f t="shared" si="1"/>
        <v>-22800000</v>
      </c>
    </row>
    <row r="25" spans="1:12" s="27" customFormat="1" x14ac:dyDescent="0.3">
      <c r="A25" s="36"/>
      <c r="F25" s="37"/>
      <c r="G25" s="163"/>
      <c r="H25" s="165" t="s">
        <v>22</v>
      </c>
      <c r="I25" s="23" t="s">
        <v>59</v>
      </c>
      <c r="J25" s="21">
        <v>0</v>
      </c>
      <c r="K25" s="21">
        <v>2200000</v>
      </c>
      <c r="L25" s="22">
        <f t="shared" si="1"/>
        <v>2200000</v>
      </c>
    </row>
    <row r="26" spans="1:12" s="27" customFormat="1" x14ac:dyDescent="0.3">
      <c r="A26" s="36"/>
      <c r="F26" s="37"/>
      <c r="G26" s="164"/>
      <c r="H26" s="166"/>
      <c r="I26" s="23" t="s">
        <v>51</v>
      </c>
      <c r="J26" s="21">
        <v>25000000</v>
      </c>
      <c r="K26" s="21"/>
      <c r="L26" s="22">
        <f t="shared" si="1"/>
        <v>-25000000</v>
      </c>
    </row>
    <row r="27" spans="1:12" s="27" customFormat="1" x14ac:dyDescent="0.3">
      <c r="A27" s="38"/>
      <c r="B27" s="1"/>
      <c r="C27" s="2"/>
      <c r="D27" s="3"/>
      <c r="E27" s="3"/>
      <c r="F27" s="39"/>
      <c r="G27" s="162" t="s">
        <v>23</v>
      </c>
      <c r="H27" s="63" t="s">
        <v>16</v>
      </c>
      <c r="I27" s="63"/>
      <c r="J27" s="19">
        <f>SUM(J28:J34)</f>
        <v>5852000</v>
      </c>
      <c r="K27" s="19">
        <f>SUM(K28:K34)</f>
        <v>10982000</v>
      </c>
      <c r="L27" s="18">
        <f t="shared" si="1"/>
        <v>5130000</v>
      </c>
    </row>
    <row r="28" spans="1:12" s="27" customFormat="1" x14ac:dyDescent="0.3">
      <c r="A28" s="38"/>
      <c r="B28" s="1"/>
      <c r="C28" s="2"/>
      <c r="D28" s="3"/>
      <c r="E28" s="3"/>
      <c r="F28" s="39"/>
      <c r="G28" s="163"/>
      <c r="H28" s="167" t="s">
        <v>23</v>
      </c>
      <c r="I28" s="23" t="s">
        <v>24</v>
      </c>
      <c r="J28" s="24">
        <v>1078000</v>
      </c>
      <c r="K28" s="24">
        <v>8982000</v>
      </c>
      <c r="L28" s="22">
        <f t="shared" si="1"/>
        <v>7904000</v>
      </c>
    </row>
    <row r="29" spans="1:12" s="27" customFormat="1" x14ac:dyDescent="0.3">
      <c r="A29" s="36"/>
      <c r="F29" s="37"/>
      <c r="G29" s="163"/>
      <c r="H29" s="168"/>
      <c r="I29" s="23" t="s">
        <v>2</v>
      </c>
      <c r="J29" s="24">
        <v>684000</v>
      </c>
      <c r="K29" s="24">
        <v>150000</v>
      </c>
      <c r="L29" s="22">
        <f t="shared" si="1"/>
        <v>-534000</v>
      </c>
    </row>
    <row r="30" spans="1:12" s="27" customFormat="1" x14ac:dyDescent="0.3">
      <c r="A30" s="36"/>
      <c r="F30" s="37"/>
      <c r="G30" s="163"/>
      <c r="H30" s="168"/>
      <c r="I30" s="20" t="s">
        <v>114</v>
      </c>
      <c r="J30" s="24">
        <v>1320000</v>
      </c>
      <c r="K30" s="24">
        <v>400000</v>
      </c>
      <c r="L30" s="22">
        <f t="shared" si="1"/>
        <v>-920000</v>
      </c>
    </row>
    <row r="31" spans="1:12" s="27" customFormat="1" x14ac:dyDescent="0.3">
      <c r="A31" s="36"/>
      <c r="F31" s="37"/>
      <c r="G31" s="163"/>
      <c r="H31" s="168"/>
      <c r="I31" s="23" t="s">
        <v>5</v>
      </c>
      <c r="J31" s="24">
        <v>700000</v>
      </c>
      <c r="K31" s="24">
        <v>600000</v>
      </c>
      <c r="L31" s="22">
        <f t="shared" si="1"/>
        <v>-100000</v>
      </c>
    </row>
    <row r="32" spans="1:12" s="27" customFormat="1" x14ac:dyDescent="0.3">
      <c r="A32" s="36"/>
      <c r="F32" s="37"/>
      <c r="G32" s="163"/>
      <c r="H32" s="168"/>
      <c r="I32" s="23" t="s">
        <v>49</v>
      </c>
      <c r="J32" s="24">
        <v>450000</v>
      </c>
      <c r="K32" s="24">
        <v>600000</v>
      </c>
      <c r="L32" s="22">
        <f t="shared" si="1"/>
        <v>150000</v>
      </c>
    </row>
    <row r="33" spans="1:12" s="27" customFormat="1" x14ac:dyDescent="0.3">
      <c r="A33" s="38"/>
      <c r="B33" s="1"/>
      <c r="C33" s="2"/>
      <c r="D33" s="3"/>
      <c r="E33" s="3"/>
      <c r="F33" s="39"/>
      <c r="G33" s="163"/>
      <c r="H33" s="168"/>
      <c r="I33" s="23" t="s">
        <v>54</v>
      </c>
      <c r="J33" s="24">
        <v>900000</v>
      </c>
      <c r="K33" s="26">
        <v>250000</v>
      </c>
      <c r="L33" s="22">
        <f t="shared" si="1"/>
        <v>-650000</v>
      </c>
    </row>
    <row r="34" spans="1:12" s="27" customFormat="1" x14ac:dyDescent="0.3">
      <c r="A34" s="38"/>
      <c r="B34" s="1"/>
      <c r="C34" s="2"/>
      <c r="D34" s="3"/>
      <c r="E34" s="3"/>
      <c r="F34" s="39"/>
      <c r="G34" s="164"/>
      <c r="H34" s="169"/>
      <c r="I34" s="20" t="s">
        <v>55</v>
      </c>
      <c r="J34" s="24">
        <v>720000</v>
      </c>
      <c r="K34" s="24"/>
      <c r="L34" s="22">
        <f t="shared" si="1"/>
        <v>-720000</v>
      </c>
    </row>
    <row r="35" spans="1:12" ht="17.25" thickBot="1" x14ac:dyDescent="0.35">
      <c r="A35" s="40"/>
      <c r="B35" s="41"/>
      <c r="C35" s="42"/>
      <c r="D35" s="43"/>
      <c r="E35" s="43"/>
      <c r="F35" s="44"/>
      <c r="G35" s="73" t="s">
        <v>33</v>
      </c>
      <c r="H35" s="45" t="s">
        <v>33</v>
      </c>
      <c r="I35" s="46" t="s">
        <v>33</v>
      </c>
      <c r="J35" s="47">
        <v>2131000</v>
      </c>
      <c r="K35" s="47">
        <v>2676475</v>
      </c>
      <c r="L35" s="48">
        <f t="shared" si="1"/>
        <v>545475</v>
      </c>
    </row>
    <row r="37" spans="1:12" x14ac:dyDescent="0.3">
      <c r="G37" s="49"/>
      <c r="J37" s="50"/>
      <c r="K37" s="50"/>
      <c r="L37" s="49"/>
    </row>
    <row r="38" spans="1:12" x14ac:dyDescent="0.3">
      <c r="G38" s="49"/>
      <c r="J38" s="50"/>
      <c r="K38" s="50"/>
      <c r="L38" s="49"/>
    </row>
    <row r="39" spans="1:12" x14ac:dyDescent="0.3">
      <c r="G39" s="49"/>
      <c r="J39" s="50"/>
      <c r="K39" s="50"/>
      <c r="L39" s="49"/>
    </row>
    <row r="40" spans="1:12" x14ac:dyDescent="0.3">
      <c r="G40" s="49"/>
      <c r="J40" s="50"/>
      <c r="K40" s="50"/>
      <c r="L40" s="49"/>
    </row>
  </sheetData>
  <mergeCells count="18">
    <mergeCell ref="A4:F4"/>
    <mergeCell ref="G4:L4"/>
    <mergeCell ref="A5:C5"/>
    <mergeCell ref="G5:I5"/>
    <mergeCell ref="A6:C6"/>
    <mergeCell ref="G6:I6"/>
    <mergeCell ref="G24:G26"/>
    <mergeCell ref="H25:H26"/>
    <mergeCell ref="G27:G34"/>
    <mergeCell ref="H28:H34"/>
    <mergeCell ref="A7:A12"/>
    <mergeCell ref="G7:G23"/>
    <mergeCell ref="B8:B12"/>
    <mergeCell ref="H8:H14"/>
    <mergeCell ref="A13:A16"/>
    <mergeCell ref="B14:B16"/>
    <mergeCell ref="H15:H17"/>
    <mergeCell ref="H18:H23"/>
  </mergeCells>
  <phoneticPr fontId="2" type="noConversion"/>
  <pageMargins left="0.7" right="0.7" top="0.75" bottom="0.75" header="0.3" footer="0.3"/>
  <pageSetup paperSize="9" scale="7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BC5DD5-CEAE-4B6B-AC45-092B5EDB890B}">
  <sheetPr>
    <pageSetUpPr fitToPage="1"/>
  </sheetPr>
  <dimension ref="A1:M39"/>
  <sheetViews>
    <sheetView view="pageBreakPreview" topLeftCell="A2" zoomScale="96" zoomScaleNormal="85" zoomScaleSheetLayoutView="96" workbookViewId="0">
      <selection activeCell="I10" sqref="I10"/>
    </sheetView>
  </sheetViews>
  <sheetFormatPr defaultRowHeight="16.5" x14ac:dyDescent="0.3"/>
  <cols>
    <col min="3" max="3" width="10.625" customWidth="1"/>
    <col min="4" max="5" width="15" customWidth="1"/>
    <col min="6" max="6" width="14.125" style="5" customWidth="1"/>
    <col min="8" max="9" width="13" customWidth="1"/>
    <col min="10" max="11" width="14.125" customWidth="1"/>
    <col min="12" max="12" width="14.125" style="5" customWidth="1"/>
    <col min="13" max="13" width="12.875" bestFit="1" customWidth="1"/>
  </cols>
  <sheetData>
    <row r="1" spans="1:13" ht="8.25" customHeight="1" x14ac:dyDescent="0.3"/>
    <row r="2" spans="1:13" ht="20.25" x14ac:dyDescent="0.3">
      <c r="A2" s="107" t="s">
        <v>106</v>
      </c>
      <c r="B2" s="1"/>
      <c r="C2" s="2"/>
      <c r="D2" s="3"/>
      <c r="E2" s="3"/>
      <c r="G2" s="1"/>
      <c r="H2" s="1"/>
      <c r="I2" s="1"/>
      <c r="J2" s="3"/>
      <c r="K2" s="3"/>
      <c r="L2" s="49"/>
    </row>
    <row r="3" spans="1:13" ht="17.25" thickBot="1" x14ac:dyDescent="0.35">
      <c r="A3" s="1"/>
      <c r="B3" s="1"/>
      <c r="C3" s="2"/>
      <c r="D3" s="3"/>
      <c r="E3" s="3"/>
      <c r="G3" s="1"/>
      <c r="H3" s="1"/>
      <c r="I3" s="1"/>
      <c r="J3" s="3"/>
      <c r="K3" s="3"/>
      <c r="L3" s="49" t="s">
        <v>34</v>
      </c>
    </row>
    <row r="4" spans="1:13" ht="25.5" customHeight="1" x14ac:dyDescent="0.3">
      <c r="A4" s="180" t="s">
        <v>9</v>
      </c>
      <c r="B4" s="181"/>
      <c r="C4" s="181"/>
      <c r="D4" s="189"/>
      <c r="E4" s="189"/>
      <c r="F4" s="182"/>
      <c r="G4" s="180" t="s">
        <v>10</v>
      </c>
      <c r="H4" s="181"/>
      <c r="I4" s="181"/>
      <c r="J4" s="181"/>
      <c r="K4" s="181"/>
      <c r="L4" s="182"/>
    </row>
    <row r="5" spans="1:13" ht="18.75" customHeight="1" x14ac:dyDescent="0.3">
      <c r="A5" s="190" t="s">
        <v>67</v>
      </c>
      <c r="B5" s="191"/>
      <c r="C5" s="191"/>
      <c r="D5" s="192" t="s">
        <v>12</v>
      </c>
      <c r="E5" s="193" t="s">
        <v>13</v>
      </c>
      <c r="F5" s="194" t="s">
        <v>14</v>
      </c>
      <c r="G5" s="190" t="s">
        <v>67</v>
      </c>
      <c r="H5" s="191"/>
      <c r="I5" s="191"/>
      <c r="J5" s="192" t="s">
        <v>12</v>
      </c>
      <c r="K5" s="193" t="s">
        <v>13</v>
      </c>
      <c r="L5" s="194" t="s">
        <v>14</v>
      </c>
    </row>
    <row r="6" spans="1:13" ht="17.25" customHeight="1" x14ac:dyDescent="0.3">
      <c r="A6" s="103" t="s">
        <v>68</v>
      </c>
      <c r="B6" s="104" t="s">
        <v>35</v>
      </c>
      <c r="C6" s="104" t="s">
        <v>36</v>
      </c>
      <c r="D6" s="192"/>
      <c r="E6" s="193"/>
      <c r="F6" s="194"/>
      <c r="G6" s="103" t="s">
        <v>68</v>
      </c>
      <c r="H6" s="104" t="s">
        <v>35</v>
      </c>
      <c r="I6" s="104" t="s">
        <v>36</v>
      </c>
      <c r="J6" s="192"/>
      <c r="K6" s="193"/>
      <c r="L6" s="194"/>
    </row>
    <row r="7" spans="1:13" x14ac:dyDescent="0.3">
      <c r="A7" s="195" t="s">
        <v>69</v>
      </c>
      <c r="B7" s="196"/>
      <c r="C7" s="196"/>
      <c r="D7" s="54">
        <f>D8+D14+D17+D18+D11</f>
        <v>50000000</v>
      </c>
      <c r="E7" s="54">
        <f>E8+E14+E17+E18+E11</f>
        <v>6580506</v>
      </c>
      <c r="F7" s="12">
        <f>F8+F14+F17+F18+F11</f>
        <v>-43419494</v>
      </c>
      <c r="G7" s="195"/>
      <c r="H7" s="196"/>
      <c r="I7" s="102"/>
      <c r="J7" s="54">
        <f>J8+J26+J30+J39</f>
        <v>50000000</v>
      </c>
      <c r="K7" s="54">
        <f>K8+K26+K30+K39</f>
        <v>6580506</v>
      </c>
      <c r="L7" s="12">
        <f>K7-J7</f>
        <v>-43419494</v>
      </c>
      <c r="M7" s="3"/>
    </row>
    <row r="8" spans="1:13" x14ac:dyDescent="0.3">
      <c r="A8" s="170" t="s">
        <v>27</v>
      </c>
      <c r="B8" s="173" t="s">
        <v>27</v>
      </c>
      <c r="C8" s="79" t="s">
        <v>70</v>
      </c>
      <c r="D8" s="78">
        <f>SUM(D9:D10)</f>
        <v>22600000</v>
      </c>
      <c r="E8" s="78">
        <f>SUM(E9:E10)</f>
        <v>3000000</v>
      </c>
      <c r="F8" s="87">
        <f t="shared" ref="F8:F10" si="0">E8-D8</f>
        <v>-19600000</v>
      </c>
      <c r="G8" s="170" t="s">
        <v>17</v>
      </c>
      <c r="H8" s="77" t="s">
        <v>70</v>
      </c>
      <c r="I8" s="77"/>
      <c r="J8" s="78">
        <f>J9+J15+J20</f>
        <v>17017000</v>
      </c>
      <c r="K8" s="78">
        <f>K9+K15+K20</f>
        <v>3209200</v>
      </c>
      <c r="L8" s="87">
        <f>K8-J8</f>
        <v>-13807800</v>
      </c>
    </row>
    <row r="9" spans="1:13" x14ac:dyDescent="0.3">
      <c r="A9" s="171"/>
      <c r="B9" s="174"/>
      <c r="C9" s="20" t="s">
        <v>73</v>
      </c>
      <c r="D9" s="21">
        <v>2600000</v>
      </c>
      <c r="E9" s="21">
        <v>1000000</v>
      </c>
      <c r="F9" s="22">
        <f t="shared" si="0"/>
        <v>-1600000</v>
      </c>
      <c r="G9" s="171"/>
      <c r="H9" s="173" t="s">
        <v>18</v>
      </c>
      <c r="I9" s="88" t="s">
        <v>60</v>
      </c>
      <c r="J9" s="89">
        <f>SUM(J10:J14)</f>
        <v>13017000</v>
      </c>
      <c r="K9" s="89">
        <f>SUM(K10:K14)</f>
        <v>619200</v>
      </c>
      <c r="L9" s="90">
        <f>K9-J9</f>
        <v>-12397800</v>
      </c>
    </row>
    <row r="10" spans="1:13" x14ac:dyDescent="0.3">
      <c r="A10" s="172"/>
      <c r="B10" s="175"/>
      <c r="C10" s="20" t="s">
        <v>50</v>
      </c>
      <c r="D10" s="21">
        <v>20000000</v>
      </c>
      <c r="E10" s="21">
        <v>2000000</v>
      </c>
      <c r="F10" s="22">
        <f t="shared" si="0"/>
        <v>-18000000</v>
      </c>
      <c r="G10" s="171"/>
      <c r="H10" s="174"/>
      <c r="I10" s="31" t="s">
        <v>74</v>
      </c>
      <c r="J10" s="21">
        <v>11000000</v>
      </c>
      <c r="K10" s="21"/>
      <c r="L10" s="22">
        <f>K10-J10</f>
        <v>-11000000</v>
      </c>
    </row>
    <row r="11" spans="1:13" x14ac:dyDescent="0.3">
      <c r="A11" s="200" t="s">
        <v>28</v>
      </c>
      <c r="B11" s="197" t="s">
        <v>28</v>
      </c>
      <c r="C11" s="77" t="s">
        <v>70</v>
      </c>
      <c r="D11" s="78">
        <f>SUM(D12:D13)</f>
        <v>0</v>
      </c>
      <c r="E11" s="78">
        <f>SUM(E12:E13)</f>
        <v>560000</v>
      </c>
      <c r="F11" s="87">
        <f>E11-D11</f>
        <v>560000</v>
      </c>
      <c r="G11" s="171"/>
      <c r="H11" s="174"/>
      <c r="I11" s="31" t="s">
        <v>39</v>
      </c>
      <c r="J11" s="21">
        <v>1100000</v>
      </c>
      <c r="K11" s="21"/>
      <c r="L11" s="22">
        <f t="shared" ref="L11:L14" si="1">K11-J11</f>
        <v>-1100000</v>
      </c>
    </row>
    <row r="12" spans="1:13" x14ac:dyDescent="0.3">
      <c r="A12" s="201"/>
      <c r="B12" s="198"/>
      <c r="C12" s="142" t="s">
        <v>107</v>
      </c>
      <c r="D12" s="142"/>
      <c r="E12" s="21">
        <v>360000</v>
      </c>
      <c r="F12" s="35"/>
      <c r="G12" s="171"/>
      <c r="H12" s="174"/>
      <c r="I12" s="31" t="s">
        <v>40</v>
      </c>
      <c r="J12" s="21">
        <v>917000</v>
      </c>
      <c r="K12" s="21"/>
      <c r="L12" s="22">
        <f t="shared" si="1"/>
        <v>-917000</v>
      </c>
    </row>
    <row r="13" spans="1:13" x14ac:dyDescent="0.3">
      <c r="A13" s="202"/>
      <c r="B13" s="199"/>
      <c r="C13" s="142" t="s">
        <v>108</v>
      </c>
      <c r="D13" s="142"/>
      <c r="E13" s="21">
        <v>200000</v>
      </c>
      <c r="F13" s="35"/>
      <c r="G13" s="171"/>
      <c r="H13" s="174"/>
      <c r="I13" s="98" t="s">
        <v>41</v>
      </c>
      <c r="J13" s="142"/>
      <c r="K13" s="99">
        <v>96000</v>
      </c>
      <c r="L13" s="22">
        <f t="shared" si="1"/>
        <v>96000</v>
      </c>
    </row>
    <row r="14" spans="1:13" x14ac:dyDescent="0.3">
      <c r="A14" s="170" t="s">
        <v>29</v>
      </c>
      <c r="B14" s="173" t="s">
        <v>29</v>
      </c>
      <c r="C14" s="77" t="s">
        <v>70</v>
      </c>
      <c r="D14" s="78">
        <f>SUM(D15:D16)</f>
        <v>2400000</v>
      </c>
      <c r="E14" s="78">
        <f>SUM(E15:E16)</f>
        <v>1600000</v>
      </c>
      <c r="F14" s="87">
        <f>E14-D14</f>
        <v>-800000</v>
      </c>
      <c r="G14" s="171"/>
      <c r="H14" s="175"/>
      <c r="I14" s="98" t="s">
        <v>42</v>
      </c>
      <c r="J14" s="142"/>
      <c r="K14" s="99">
        <v>523200</v>
      </c>
      <c r="L14" s="22">
        <f t="shared" si="1"/>
        <v>523200</v>
      </c>
    </row>
    <row r="15" spans="1:13" x14ac:dyDescent="0.3">
      <c r="A15" s="171"/>
      <c r="B15" s="174"/>
      <c r="C15" s="20" t="s">
        <v>31</v>
      </c>
      <c r="D15" s="21">
        <v>2300000</v>
      </c>
      <c r="E15" s="21">
        <v>1500000</v>
      </c>
      <c r="F15" s="22">
        <f>E15-D15</f>
        <v>-800000</v>
      </c>
      <c r="G15" s="171"/>
      <c r="H15" s="173" t="s">
        <v>19</v>
      </c>
      <c r="I15" s="88" t="s">
        <v>61</v>
      </c>
      <c r="J15" s="89">
        <f>J16+J19</f>
        <v>200000</v>
      </c>
      <c r="K15" s="89">
        <f>K16+K19</f>
        <v>1000000</v>
      </c>
      <c r="L15" s="90">
        <f>K15-J15</f>
        <v>800000</v>
      </c>
    </row>
    <row r="16" spans="1:13" x14ac:dyDescent="0.3">
      <c r="A16" s="172"/>
      <c r="B16" s="175"/>
      <c r="C16" s="20" t="s">
        <v>57</v>
      </c>
      <c r="D16" s="21">
        <v>100000</v>
      </c>
      <c r="E16" s="21">
        <v>100000</v>
      </c>
      <c r="F16" s="22">
        <f>E16-D16</f>
        <v>0</v>
      </c>
      <c r="G16" s="171"/>
      <c r="H16" s="174"/>
      <c r="I16" s="91" t="s">
        <v>1</v>
      </c>
      <c r="J16" s="92">
        <f>SUM(J17:J18)</f>
        <v>200000</v>
      </c>
      <c r="K16" s="92">
        <f>SUM(K17:K18)</f>
        <v>500000</v>
      </c>
      <c r="L16" s="93">
        <f>K16-J16</f>
        <v>300000</v>
      </c>
    </row>
    <row r="17" spans="1:12" x14ac:dyDescent="0.3">
      <c r="A17" s="105" t="s">
        <v>51</v>
      </c>
      <c r="B17" s="106" t="s">
        <v>51</v>
      </c>
      <c r="C17" s="106" t="s">
        <v>51</v>
      </c>
      <c r="D17" s="21">
        <v>25000000</v>
      </c>
      <c r="E17" s="21"/>
      <c r="F17" s="22">
        <f t="shared" ref="F17:F18" si="2">E17-D17</f>
        <v>-25000000</v>
      </c>
      <c r="G17" s="171"/>
      <c r="H17" s="174"/>
      <c r="I17" s="98" t="s">
        <v>109</v>
      </c>
      <c r="J17" s="142"/>
      <c r="K17" s="99">
        <v>100000</v>
      </c>
      <c r="L17" s="35">
        <f>K17-J17</f>
        <v>100000</v>
      </c>
    </row>
    <row r="18" spans="1:12" x14ac:dyDescent="0.3">
      <c r="A18" s="159" t="s">
        <v>0</v>
      </c>
      <c r="B18" s="160" t="s">
        <v>0</v>
      </c>
      <c r="C18" s="161" t="s">
        <v>0</v>
      </c>
      <c r="D18" s="142"/>
      <c r="E18" s="99">
        <v>1420506</v>
      </c>
      <c r="F18" s="22">
        <f t="shared" si="2"/>
        <v>1420506</v>
      </c>
      <c r="G18" s="171"/>
      <c r="H18" s="174"/>
      <c r="I18" s="98" t="s">
        <v>110</v>
      </c>
      <c r="J18" s="21">
        <v>200000</v>
      </c>
      <c r="K18" s="99">
        <v>400000</v>
      </c>
      <c r="L18" s="35">
        <f t="shared" ref="L18:L19" si="3">K18-J18</f>
        <v>200000</v>
      </c>
    </row>
    <row r="19" spans="1:12" x14ac:dyDescent="0.3">
      <c r="A19" s="94"/>
      <c r="B19" s="153"/>
      <c r="C19" s="153"/>
      <c r="D19" s="153"/>
      <c r="E19" s="153"/>
      <c r="F19" s="39"/>
      <c r="G19" s="171"/>
      <c r="H19" s="175"/>
      <c r="I19" s="98" t="s">
        <v>43</v>
      </c>
      <c r="J19" s="155"/>
      <c r="K19" s="99">
        <v>500000</v>
      </c>
      <c r="L19" s="35">
        <f t="shared" si="3"/>
        <v>500000</v>
      </c>
    </row>
    <row r="20" spans="1:12" x14ac:dyDescent="0.3">
      <c r="A20" s="94"/>
      <c r="B20" s="153"/>
      <c r="C20" s="153"/>
      <c r="D20" s="153"/>
      <c r="E20" s="153"/>
      <c r="F20" s="39"/>
      <c r="G20" s="171"/>
      <c r="H20" s="173" t="s">
        <v>20</v>
      </c>
      <c r="I20" s="88" t="s">
        <v>62</v>
      </c>
      <c r="J20" s="89">
        <f>SUM(J21:J25)</f>
        <v>3800000</v>
      </c>
      <c r="K20" s="89">
        <f>SUM(K21:K25)</f>
        <v>1590000</v>
      </c>
      <c r="L20" s="90">
        <f t="shared" ref="L20:L31" si="4">K20-J20</f>
        <v>-2210000</v>
      </c>
    </row>
    <row r="21" spans="1:12" x14ac:dyDescent="0.3">
      <c r="A21" s="94"/>
      <c r="B21" s="153"/>
      <c r="C21" s="153"/>
      <c r="D21" s="153"/>
      <c r="E21" s="153"/>
      <c r="F21" s="39"/>
      <c r="G21" s="171"/>
      <c r="H21" s="174"/>
      <c r="I21" s="31" t="s">
        <v>44</v>
      </c>
      <c r="J21" s="21">
        <v>0</v>
      </c>
      <c r="K21" s="21">
        <v>120000</v>
      </c>
      <c r="L21" s="22">
        <f t="shared" si="4"/>
        <v>120000</v>
      </c>
    </row>
    <row r="22" spans="1:12" x14ac:dyDescent="0.3">
      <c r="A22" s="94"/>
      <c r="B22" s="153"/>
      <c r="C22" s="153"/>
      <c r="D22" s="153"/>
      <c r="E22" s="153"/>
      <c r="F22" s="39"/>
      <c r="G22" s="171"/>
      <c r="H22" s="174"/>
      <c r="I22" s="31" t="s">
        <v>46</v>
      </c>
      <c r="J22" s="21">
        <v>1500000</v>
      </c>
      <c r="K22" s="21">
        <v>600000</v>
      </c>
      <c r="L22" s="22">
        <f t="shared" si="4"/>
        <v>-900000</v>
      </c>
    </row>
    <row r="23" spans="1:12" x14ac:dyDescent="0.3">
      <c r="A23" s="94"/>
      <c r="B23" s="153"/>
      <c r="C23" s="153"/>
      <c r="D23" s="153"/>
      <c r="E23" s="153"/>
      <c r="F23" s="39"/>
      <c r="G23" s="171"/>
      <c r="H23" s="174"/>
      <c r="I23" s="31" t="s">
        <v>47</v>
      </c>
      <c r="J23" s="21">
        <v>1500000</v>
      </c>
      <c r="K23" s="21">
        <v>200000</v>
      </c>
      <c r="L23" s="22">
        <f t="shared" si="4"/>
        <v>-1300000</v>
      </c>
    </row>
    <row r="24" spans="1:12" x14ac:dyDescent="0.3">
      <c r="A24" s="57"/>
      <c r="B24" s="158"/>
      <c r="C24" s="66"/>
      <c r="D24" s="67"/>
      <c r="E24" s="67"/>
      <c r="F24" s="80"/>
      <c r="G24" s="171"/>
      <c r="H24" s="174"/>
      <c r="I24" s="98" t="s">
        <v>45</v>
      </c>
      <c r="J24" s="99">
        <v>800000</v>
      </c>
      <c r="K24" s="99">
        <v>550000</v>
      </c>
      <c r="L24" s="100">
        <f t="shared" si="4"/>
        <v>-250000</v>
      </c>
    </row>
    <row r="25" spans="1:12" x14ac:dyDescent="0.3">
      <c r="A25" s="94"/>
      <c r="B25" s="153"/>
      <c r="C25" s="153"/>
      <c r="D25" s="153"/>
      <c r="E25" s="153"/>
      <c r="F25" s="39"/>
      <c r="G25" s="172"/>
      <c r="H25" s="175"/>
      <c r="I25" s="98" t="s">
        <v>48</v>
      </c>
      <c r="J25" s="99"/>
      <c r="K25" s="99">
        <v>120000</v>
      </c>
      <c r="L25" s="100">
        <f t="shared" si="4"/>
        <v>120000</v>
      </c>
    </row>
    <row r="26" spans="1:12" x14ac:dyDescent="0.3">
      <c r="A26" s="94"/>
      <c r="B26" s="153"/>
      <c r="C26" s="153"/>
      <c r="D26" s="153"/>
      <c r="E26" s="153"/>
      <c r="F26" s="39"/>
      <c r="G26" s="170" t="s">
        <v>21</v>
      </c>
      <c r="H26" s="77" t="s">
        <v>70</v>
      </c>
      <c r="I26" s="77"/>
      <c r="J26" s="78">
        <f>J27</f>
        <v>25000000</v>
      </c>
      <c r="K26" s="78">
        <f>K27</f>
        <v>200000</v>
      </c>
      <c r="L26" s="87">
        <f t="shared" si="4"/>
        <v>-24800000</v>
      </c>
    </row>
    <row r="27" spans="1:12" x14ac:dyDescent="0.3">
      <c r="A27" s="94"/>
      <c r="B27" s="153"/>
      <c r="C27" s="153"/>
      <c r="D27" s="153"/>
      <c r="E27" s="153"/>
      <c r="F27" s="39"/>
      <c r="G27" s="171"/>
      <c r="H27" s="173" t="s">
        <v>22</v>
      </c>
      <c r="I27" s="91" t="s">
        <v>22</v>
      </c>
      <c r="J27" s="92">
        <f>SUM(J28:J29)</f>
        <v>25000000</v>
      </c>
      <c r="K27" s="92">
        <f>SUM(K28:K29)</f>
        <v>200000</v>
      </c>
      <c r="L27" s="93">
        <f t="shared" si="4"/>
        <v>-24800000</v>
      </c>
    </row>
    <row r="28" spans="1:12" ht="18" customHeight="1" x14ac:dyDescent="0.3">
      <c r="A28" s="94"/>
      <c r="B28" s="153"/>
      <c r="C28" s="153"/>
      <c r="D28" s="153"/>
      <c r="E28" s="153"/>
      <c r="F28" s="39"/>
      <c r="G28" s="171"/>
      <c r="H28" s="174"/>
      <c r="I28" s="31" t="s">
        <v>75</v>
      </c>
      <c r="J28" s="21">
        <v>25000000</v>
      </c>
      <c r="K28" s="21"/>
      <c r="L28" s="100">
        <f t="shared" si="4"/>
        <v>-25000000</v>
      </c>
    </row>
    <row r="29" spans="1:12" ht="18" customHeight="1" x14ac:dyDescent="0.3">
      <c r="A29" s="94"/>
      <c r="B29" s="153"/>
      <c r="C29" s="153"/>
      <c r="D29" s="153"/>
      <c r="E29" s="153"/>
      <c r="F29" s="39"/>
      <c r="G29" s="172"/>
      <c r="H29" s="175"/>
      <c r="I29" s="31" t="s">
        <v>111</v>
      </c>
      <c r="J29" s="21"/>
      <c r="K29" s="21">
        <v>200000</v>
      </c>
      <c r="L29" s="100">
        <f t="shared" si="4"/>
        <v>200000</v>
      </c>
    </row>
    <row r="30" spans="1:12" ht="18" customHeight="1" x14ac:dyDescent="0.3">
      <c r="A30" s="94"/>
      <c r="B30" s="153"/>
      <c r="C30" s="153"/>
      <c r="D30" s="153"/>
      <c r="E30" s="153"/>
      <c r="F30" s="39"/>
      <c r="G30" s="170" t="s">
        <v>23</v>
      </c>
      <c r="H30" s="77" t="s">
        <v>70</v>
      </c>
      <c r="I30" s="77"/>
      <c r="J30" s="78">
        <f>J31+J32+J33+J34+J37+J38</f>
        <v>5852000</v>
      </c>
      <c r="K30" s="78">
        <f>K31+K32+K33+K34+K37+K38</f>
        <v>2000000</v>
      </c>
      <c r="L30" s="87">
        <f t="shared" si="4"/>
        <v>-3852000</v>
      </c>
    </row>
    <row r="31" spans="1:12" ht="18" customHeight="1" x14ac:dyDescent="0.3">
      <c r="A31" s="94"/>
      <c r="B31" s="153"/>
      <c r="C31" s="153"/>
      <c r="D31" s="153"/>
      <c r="E31" s="153"/>
      <c r="F31" s="39"/>
      <c r="G31" s="171"/>
      <c r="H31" s="173" t="s">
        <v>23</v>
      </c>
      <c r="I31" s="31" t="s">
        <v>24</v>
      </c>
      <c r="J31" s="95">
        <v>1078000</v>
      </c>
      <c r="K31" s="95"/>
      <c r="L31" s="22">
        <f t="shared" si="4"/>
        <v>-1078000</v>
      </c>
    </row>
    <row r="32" spans="1:12" ht="18" customHeight="1" x14ac:dyDescent="0.3">
      <c r="A32" s="94"/>
      <c r="B32" s="153"/>
      <c r="C32" s="153"/>
      <c r="D32" s="153"/>
      <c r="E32" s="153"/>
      <c r="F32" s="39"/>
      <c r="G32" s="171"/>
      <c r="H32" s="174"/>
      <c r="I32" s="31" t="s">
        <v>2</v>
      </c>
      <c r="J32" s="95">
        <v>684000</v>
      </c>
      <c r="K32" s="95">
        <v>150000</v>
      </c>
      <c r="L32" s="22">
        <f t="shared" ref="L32:L38" si="5">K32-J32</f>
        <v>-534000</v>
      </c>
    </row>
    <row r="33" spans="1:12" ht="16.5" customHeight="1" x14ac:dyDescent="0.3">
      <c r="A33" s="94"/>
      <c r="B33" s="153"/>
      <c r="C33" s="153"/>
      <c r="D33" s="153"/>
      <c r="E33" s="153"/>
      <c r="F33" s="39"/>
      <c r="G33" s="171"/>
      <c r="H33" s="174"/>
      <c r="I33" s="31" t="s">
        <v>114</v>
      </c>
      <c r="J33" s="95">
        <v>1320000</v>
      </c>
      <c r="K33" s="95">
        <v>400000</v>
      </c>
      <c r="L33" s="22">
        <f t="shared" si="5"/>
        <v>-920000</v>
      </c>
    </row>
    <row r="34" spans="1:12" x14ac:dyDescent="0.3">
      <c r="A34" s="94"/>
      <c r="B34" s="153"/>
      <c r="C34" s="153"/>
      <c r="D34" s="153"/>
      <c r="E34" s="153"/>
      <c r="F34" s="39"/>
      <c r="G34" s="171"/>
      <c r="H34" s="174"/>
      <c r="I34" s="91" t="s">
        <v>4</v>
      </c>
      <c r="J34" s="154">
        <f>SUM(J35:J36)</f>
        <v>1150000</v>
      </c>
      <c r="K34" s="154">
        <f>SUM(K35:K36)</f>
        <v>1200000</v>
      </c>
      <c r="L34" s="93">
        <f t="shared" si="5"/>
        <v>50000</v>
      </c>
    </row>
    <row r="35" spans="1:12" x14ac:dyDescent="0.3">
      <c r="A35" s="94"/>
      <c r="B35" s="153"/>
      <c r="C35" s="153"/>
      <c r="D35" s="153"/>
      <c r="E35" s="153"/>
      <c r="F35" s="39"/>
      <c r="G35" s="171"/>
      <c r="H35" s="174"/>
      <c r="I35" s="31" t="s">
        <v>112</v>
      </c>
      <c r="J35" s="95">
        <v>700000</v>
      </c>
      <c r="K35" s="95">
        <v>600000</v>
      </c>
      <c r="L35" s="22"/>
    </row>
    <row r="36" spans="1:12" x14ac:dyDescent="0.3">
      <c r="A36" s="94"/>
      <c r="B36" s="153"/>
      <c r="C36" s="153"/>
      <c r="D36" s="153"/>
      <c r="E36" s="153"/>
      <c r="F36" s="39"/>
      <c r="G36" s="171"/>
      <c r="H36" s="174"/>
      <c r="I36" s="31" t="s">
        <v>113</v>
      </c>
      <c r="J36" s="95">
        <v>450000</v>
      </c>
      <c r="K36" s="95">
        <v>600000</v>
      </c>
      <c r="L36" s="22"/>
    </row>
    <row r="37" spans="1:12" x14ac:dyDescent="0.3">
      <c r="A37" s="94"/>
      <c r="B37" s="153"/>
      <c r="C37" s="153"/>
      <c r="D37" s="153"/>
      <c r="E37" s="153"/>
      <c r="F37" s="39"/>
      <c r="G37" s="171"/>
      <c r="H37" s="174"/>
      <c r="I37" s="31" t="s">
        <v>54</v>
      </c>
      <c r="J37" s="95">
        <v>900000</v>
      </c>
      <c r="K37" s="95">
        <v>250000</v>
      </c>
      <c r="L37" s="22">
        <f t="shared" si="5"/>
        <v>-650000</v>
      </c>
    </row>
    <row r="38" spans="1:12" x14ac:dyDescent="0.3">
      <c r="A38" s="94"/>
      <c r="B38" s="153"/>
      <c r="C38" s="153"/>
      <c r="D38" s="153"/>
      <c r="E38" s="153"/>
      <c r="F38" s="39"/>
      <c r="G38" s="172"/>
      <c r="H38" s="175"/>
      <c r="I38" s="31" t="s">
        <v>55</v>
      </c>
      <c r="J38" s="95">
        <v>720000</v>
      </c>
      <c r="K38" s="95"/>
      <c r="L38" s="22">
        <f t="shared" si="5"/>
        <v>-720000</v>
      </c>
    </row>
    <row r="39" spans="1:12" ht="17.25" thickBot="1" x14ac:dyDescent="0.35">
      <c r="A39" s="96"/>
      <c r="B39" s="97"/>
      <c r="C39" s="97"/>
      <c r="D39" s="97"/>
      <c r="E39" s="97"/>
      <c r="F39" s="44"/>
      <c r="G39" s="156" t="s">
        <v>33</v>
      </c>
      <c r="H39" s="157" t="s">
        <v>33</v>
      </c>
      <c r="I39" s="55" t="s">
        <v>33</v>
      </c>
      <c r="J39" s="56">
        <v>2131000</v>
      </c>
      <c r="K39" s="56">
        <v>1171306</v>
      </c>
      <c r="L39" s="48"/>
    </row>
  </sheetData>
  <mergeCells count="26">
    <mergeCell ref="H27:H29"/>
    <mergeCell ref="G26:G29"/>
    <mergeCell ref="H31:H38"/>
    <mergeCell ref="G30:G38"/>
    <mergeCell ref="A7:C7"/>
    <mergeCell ref="G7:H7"/>
    <mergeCell ref="A8:A10"/>
    <mergeCell ref="B8:B10"/>
    <mergeCell ref="B11:B13"/>
    <mergeCell ref="A11:A13"/>
    <mergeCell ref="A14:A16"/>
    <mergeCell ref="B14:B16"/>
    <mergeCell ref="H9:H14"/>
    <mergeCell ref="H15:H19"/>
    <mergeCell ref="H20:H25"/>
    <mergeCell ref="G8:G25"/>
    <mergeCell ref="A4:F4"/>
    <mergeCell ref="G4:L4"/>
    <mergeCell ref="A5:C5"/>
    <mergeCell ref="D5:D6"/>
    <mergeCell ref="E5:E6"/>
    <mergeCell ref="F5:F6"/>
    <mergeCell ref="G5:I5"/>
    <mergeCell ref="J5:J6"/>
    <mergeCell ref="K5:K6"/>
    <mergeCell ref="L5:L6"/>
  </mergeCells>
  <phoneticPr fontId="2" type="noConversion"/>
  <pageMargins left="0.70866141732283472" right="0.70866141732283472" top="0.74803149606299213" bottom="0.39370078740157483" header="0.31496062992125984" footer="0.31496062992125984"/>
  <pageSetup paperSize="9" scale="8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FFFEA6-329C-4D0F-82FE-F507A2D0E5F3}">
  <sheetPr>
    <pageSetUpPr fitToPage="1"/>
  </sheetPr>
  <dimension ref="A1:L40"/>
  <sheetViews>
    <sheetView topLeftCell="A19" zoomScale="78" zoomScaleNormal="78" workbookViewId="0">
      <selection activeCell="D46" sqref="D46"/>
    </sheetView>
  </sheetViews>
  <sheetFormatPr defaultColWidth="9" defaultRowHeight="16.5" x14ac:dyDescent="0.3"/>
  <cols>
    <col min="1" max="2" width="11.75" style="108" customWidth="1"/>
    <col min="3" max="3" width="14.375" style="108" bestFit="1" customWidth="1"/>
    <col min="4" max="4" width="13.75" style="110" customWidth="1"/>
    <col min="5" max="5" width="16.25" style="110" customWidth="1"/>
    <col min="6" max="6" width="16.875" style="110" customWidth="1"/>
    <col min="7" max="8" width="10.25" style="108" customWidth="1"/>
    <col min="9" max="9" width="20" style="108" customWidth="1"/>
    <col min="10" max="10" width="14.125" style="110" customWidth="1"/>
    <col min="11" max="11" width="15.375" style="110" customWidth="1"/>
    <col min="12" max="12" width="14.625" style="110" bestFit="1" customWidth="1"/>
    <col min="13" max="16384" width="9" style="110"/>
  </cols>
  <sheetData>
    <row r="1" spans="1:12" ht="20.25" x14ac:dyDescent="0.3">
      <c r="A1" s="107" t="s">
        <v>77</v>
      </c>
      <c r="C1" s="109"/>
      <c r="L1" s="111"/>
    </row>
    <row r="2" spans="1:12" ht="17.25" thickBot="1" x14ac:dyDescent="0.35">
      <c r="C2" s="109"/>
      <c r="L2" s="111" t="s">
        <v>34</v>
      </c>
    </row>
    <row r="3" spans="1:12" x14ac:dyDescent="0.3">
      <c r="A3" s="203" t="s">
        <v>9</v>
      </c>
      <c r="B3" s="204"/>
      <c r="C3" s="204"/>
      <c r="D3" s="205"/>
      <c r="E3" s="205"/>
      <c r="F3" s="206"/>
      <c r="G3" s="207" t="s">
        <v>10</v>
      </c>
      <c r="H3" s="208"/>
      <c r="I3" s="208"/>
      <c r="J3" s="208"/>
      <c r="K3" s="208"/>
      <c r="L3" s="209"/>
    </row>
    <row r="4" spans="1:12" x14ac:dyDescent="0.3">
      <c r="A4" s="210" t="s">
        <v>67</v>
      </c>
      <c r="B4" s="211"/>
      <c r="C4" s="212"/>
      <c r="D4" s="193" t="s">
        <v>12</v>
      </c>
      <c r="E4" s="193" t="s">
        <v>13</v>
      </c>
      <c r="F4" s="213" t="s">
        <v>14</v>
      </c>
      <c r="G4" s="210" t="s">
        <v>67</v>
      </c>
      <c r="H4" s="211"/>
      <c r="I4" s="211"/>
      <c r="J4" s="193" t="s">
        <v>12</v>
      </c>
      <c r="K4" s="193" t="s">
        <v>13</v>
      </c>
      <c r="L4" s="215" t="s">
        <v>14</v>
      </c>
    </row>
    <row r="5" spans="1:12" x14ac:dyDescent="0.3">
      <c r="A5" s="112" t="s">
        <v>68</v>
      </c>
      <c r="B5" s="113" t="s">
        <v>35</v>
      </c>
      <c r="C5" s="114" t="s">
        <v>36</v>
      </c>
      <c r="D5" s="193"/>
      <c r="E5" s="193"/>
      <c r="F5" s="214"/>
      <c r="G5" s="112" t="s">
        <v>68</v>
      </c>
      <c r="H5" s="113" t="s">
        <v>35</v>
      </c>
      <c r="I5" s="113" t="s">
        <v>36</v>
      </c>
      <c r="J5" s="193"/>
      <c r="K5" s="193"/>
      <c r="L5" s="215"/>
    </row>
    <row r="6" spans="1:12" x14ac:dyDescent="0.3">
      <c r="A6" s="220" t="s">
        <v>69</v>
      </c>
      <c r="B6" s="221"/>
      <c r="C6" s="222"/>
      <c r="D6" s="115">
        <f>SUM(D7:D9)</f>
        <v>0</v>
      </c>
      <c r="E6" s="115">
        <f>SUM(E7:E9)</f>
        <v>1211060000</v>
      </c>
      <c r="F6" s="116">
        <f>E6-D6</f>
        <v>1211060000</v>
      </c>
      <c r="G6" s="223" t="s">
        <v>69</v>
      </c>
      <c r="H6" s="224"/>
      <c r="I6" s="224"/>
      <c r="J6" s="117">
        <f>J7+J14+J36+J38</f>
        <v>0</v>
      </c>
      <c r="K6" s="117">
        <f>K7+K14+K36+K38</f>
        <v>1211060000</v>
      </c>
      <c r="L6" s="116">
        <f>K6-J6</f>
        <v>1211060000</v>
      </c>
    </row>
    <row r="7" spans="1:12" x14ac:dyDescent="0.3">
      <c r="A7" s="118" t="s">
        <v>78</v>
      </c>
      <c r="B7" s="119" t="s">
        <v>78</v>
      </c>
      <c r="C7" s="120" t="s">
        <v>78</v>
      </c>
      <c r="D7" s="121">
        <v>0</v>
      </c>
      <c r="E7" s="121">
        <v>1200960000</v>
      </c>
      <c r="F7" s="122">
        <f>E7-D7</f>
        <v>1200960000</v>
      </c>
      <c r="G7" s="225" t="s">
        <v>23</v>
      </c>
      <c r="H7" s="228" t="s">
        <v>70</v>
      </c>
      <c r="I7" s="228"/>
      <c r="J7" s="123">
        <f>J8</f>
        <v>0</v>
      </c>
      <c r="K7" s="123">
        <f>SUM(K9:K13)</f>
        <v>8982000</v>
      </c>
      <c r="L7" s="124">
        <f>K7-J7</f>
        <v>8982000</v>
      </c>
    </row>
    <row r="8" spans="1:12" x14ac:dyDescent="0.3">
      <c r="A8" s="118" t="s">
        <v>31</v>
      </c>
      <c r="B8" s="119" t="s">
        <v>57</v>
      </c>
      <c r="C8" s="120" t="s">
        <v>57</v>
      </c>
      <c r="D8" s="121">
        <v>0</v>
      </c>
      <c r="E8" s="121">
        <v>100000</v>
      </c>
      <c r="F8" s="122">
        <f>E8-D8</f>
        <v>100000</v>
      </c>
      <c r="G8" s="226"/>
      <c r="H8" s="229" t="s">
        <v>23</v>
      </c>
      <c r="I8" s="125" t="s">
        <v>79</v>
      </c>
      <c r="J8" s="125">
        <f>SUM(J9:J13)</f>
        <v>0</v>
      </c>
      <c r="K8" s="125">
        <f>SUM(K9:K13)</f>
        <v>8982000</v>
      </c>
      <c r="L8" s="126">
        <f>K8-J8</f>
        <v>8982000</v>
      </c>
    </row>
    <row r="9" spans="1:12" x14ac:dyDescent="0.3">
      <c r="A9" s="118" t="s">
        <v>0</v>
      </c>
      <c r="B9" s="119" t="s">
        <v>0</v>
      </c>
      <c r="C9" s="120" t="s">
        <v>0</v>
      </c>
      <c r="D9" s="121">
        <v>0</v>
      </c>
      <c r="E9" s="121">
        <v>10000000</v>
      </c>
      <c r="F9" s="122">
        <f>E9-D9</f>
        <v>10000000</v>
      </c>
      <c r="G9" s="226"/>
      <c r="H9" s="229"/>
      <c r="I9" s="127" t="s">
        <v>80</v>
      </c>
      <c r="J9" s="121">
        <v>0</v>
      </c>
      <c r="K9" s="121">
        <v>1432000</v>
      </c>
      <c r="L9" s="22">
        <f t="shared" ref="L9:L10" si="0">K9-J9</f>
        <v>1432000</v>
      </c>
    </row>
    <row r="10" spans="1:12" x14ac:dyDescent="0.3">
      <c r="A10" s="128"/>
      <c r="B10" s="129"/>
      <c r="C10" s="129"/>
      <c r="D10" s="130"/>
      <c r="E10" s="130"/>
      <c r="F10" s="131"/>
      <c r="G10" s="226"/>
      <c r="H10" s="229"/>
      <c r="I10" s="132" t="s">
        <v>81</v>
      </c>
      <c r="J10" s="121">
        <v>0</v>
      </c>
      <c r="K10" s="121">
        <v>590000</v>
      </c>
      <c r="L10" s="22">
        <f t="shared" si="0"/>
        <v>590000</v>
      </c>
    </row>
    <row r="11" spans="1:12" x14ac:dyDescent="0.3">
      <c r="A11" s="133"/>
      <c r="B11" s="134"/>
      <c r="C11" s="130"/>
      <c r="D11" s="130"/>
      <c r="E11" s="130"/>
      <c r="F11" s="131"/>
      <c r="G11" s="226"/>
      <c r="H11" s="229"/>
      <c r="I11" s="127" t="s">
        <v>82</v>
      </c>
      <c r="J11" s="121">
        <v>0</v>
      </c>
      <c r="K11" s="121">
        <v>160000</v>
      </c>
      <c r="L11" s="22">
        <f>K11-J11</f>
        <v>160000</v>
      </c>
    </row>
    <row r="12" spans="1:12" x14ac:dyDescent="0.3">
      <c r="A12" s="133"/>
      <c r="B12" s="134"/>
      <c r="C12" s="130"/>
      <c r="D12" s="130"/>
      <c r="E12" s="130"/>
      <c r="F12" s="131"/>
      <c r="G12" s="226"/>
      <c r="H12" s="229"/>
      <c r="I12" s="127" t="s">
        <v>83</v>
      </c>
      <c r="J12" s="121">
        <v>0</v>
      </c>
      <c r="K12" s="121">
        <v>5800000</v>
      </c>
      <c r="L12" s="22">
        <f t="shared" ref="L12:L13" si="1">K12-J12</f>
        <v>5800000</v>
      </c>
    </row>
    <row r="13" spans="1:12" x14ac:dyDescent="0.3">
      <c r="A13" s="133"/>
      <c r="B13" s="134"/>
      <c r="C13" s="130"/>
      <c r="D13" s="130"/>
      <c r="E13" s="130"/>
      <c r="F13" s="131"/>
      <c r="G13" s="227"/>
      <c r="H13" s="230"/>
      <c r="I13" s="127" t="s">
        <v>84</v>
      </c>
      <c r="J13" s="121">
        <v>0</v>
      </c>
      <c r="K13" s="121">
        <v>1000000</v>
      </c>
      <c r="L13" s="22">
        <f t="shared" si="1"/>
        <v>1000000</v>
      </c>
    </row>
    <row r="14" spans="1:12" x14ac:dyDescent="0.3">
      <c r="A14" s="133"/>
      <c r="B14" s="134"/>
      <c r="C14" s="130"/>
      <c r="D14" s="130"/>
      <c r="E14" s="130"/>
      <c r="F14" s="131"/>
      <c r="G14" s="216" t="s">
        <v>17</v>
      </c>
      <c r="H14" s="232" t="s">
        <v>70</v>
      </c>
      <c r="I14" s="232"/>
      <c r="J14" s="135">
        <f>J15+J26+J29</f>
        <v>0</v>
      </c>
      <c r="K14" s="135">
        <f>K15+K26+K29</f>
        <v>1198572831</v>
      </c>
      <c r="L14" s="136">
        <f>L15+L26+L29</f>
        <v>2397145662</v>
      </c>
    </row>
    <row r="15" spans="1:12" x14ac:dyDescent="0.3">
      <c r="A15" s="133"/>
      <c r="B15" s="134"/>
      <c r="C15" s="130"/>
      <c r="D15" s="130"/>
      <c r="E15" s="130"/>
      <c r="F15" s="131"/>
      <c r="G15" s="231"/>
      <c r="H15" s="197" t="s">
        <v>18</v>
      </c>
      <c r="I15" s="137" t="s">
        <v>85</v>
      </c>
      <c r="J15" s="138">
        <f>J16+J21</f>
        <v>0</v>
      </c>
      <c r="K15" s="138">
        <f>K16+K21</f>
        <v>1194172831</v>
      </c>
      <c r="L15" s="139">
        <f>SUM(L16:L25)</f>
        <v>2388345662</v>
      </c>
    </row>
    <row r="16" spans="1:12" x14ac:dyDescent="0.3">
      <c r="A16" s="140"/>
      <c r="B16" s="134"/>
      <c r="C16" s="130"/>
      <c r="D16" s="130"/>
      <c r="E16" s="130"/>
      <c r="F16" s="131"/>
      <c r="G16" s="231"/>
      <c r="H16" s="198"/>
      <c r="I16" s="79" t="s">
        <v>86</v>
      </c>
      <c r="J16" s="78">
        <f>SUM(J17:J20)</f>
        <v>0</v>
      </c>
      <c r="K16" s="78">
        <f>SUM(K17:K20)</f>
        <v>1163630939</v>
      </c>
      <c r="L16" s="141">
        <f t="shared" ref="L16:L39" si="2">K16-J16</f>
        <v>1163630939</v>
      </c>
    </row>
    <row r="17" spans="1:12" x14ac:dyDescent="0.3">
      <c r="A17" s="140"/>
      <c r="B17" s="134"/>
      <c r="C17" s="130"/>
      <c r="D17" s="130"/>
      <c r="E17" s="130"/>
      <c r="F17" s="131"/>
      <c r="G17" s="231"/>
      <c r="H17" s="198"/>
      <c r="I17" s="142" t="s">
        <v>87</v>
      </c>
      <c r="J17" s="121">
        <v>0</v>
      </c>
      <c r="K17" s="21">
        <v>981000000</v>
      </c>
      <c r="L17" s="22">
        <f>K17-J17</f>
        <v>981000000</v>
      </c>
    </row>
    <row r="18" spans="1:12" x14ac:dyDescent="0.3">
      <c r="A18" s="140"/>
      <c r="B18" s="134"/>
      <c r="C18" s="130"/>
      <c r="D18" s="130"/>
      <c r="E18" s="130"/>
      <c r="F18" s="131"/>
      <c r="G18" s="231"/>
      <c r="H18" s="198"/>
      <c r="I18" s="142" t="s">
        <v>89</v>
      </c>
      <c r="J18" s="121">
        <v>0</v>
      </c>
      <c r="K18" s="21">
        <v>100380939</v>
      </c>
      <c r="L18" s="22">
        <f t="shared" ref="L18:L20" si="3">K18-J18</f>
        <v>100380939</v>
      </c>
    </row>
    <row r="19" spans="1:12" x14ac:dyDescent="0.3">
      <c r="A19" s="140"/>
      <c r="B19" s="134"/>
      <c r="C19" s="130"/>
      <c r="D19" s="130"/>
      <c r="E19" s="130"/>
      <c r="F19" s="131"/>
      <c r="G19" s="231"/>
      <c r="H19" s="198"/>
      <c r="I19" s="142" t="s">
        <v>90</v>
      </c>
      <c r="J19" s="121">
        <v>0</v>
      </c>
      <c r="K19" s="21">
        <v>81750000</v>
      </c>
      <c r="L19" s="22">
        <f t="shared" si="3"/>
        <v>81750000</v>
      </c>
    </row>
    <row r="20" spans="1:12" x14ac:dyDescent="0.3">
      <c r="A20" s="140"/>
      <c r="B20" s="134"/>
      <c r="C20" s="130"/>
      <c r="D20" s="130"/>
      <c r="E20" s="130"/>
      <c r="F20" s="131"/>
      <c r="G20" s="231"/>
      <c r="H20" s="198"/>
      <c r="I20" s="142" t="s">
        <v>91</v>
      </c>
      <c r="J20" s="121">
        <v>0</v>
      </c>
      <c r="K20" s="21">
        <v>500000</v>
      </c>
      <c r="L20" s="22">
        <f t="shared" si="3"/>
        <v>500000</v>
      </c>
    </row>
    <row r="21" spans="1:12" x14ac:dyDescent="0.3">
      <c r="A21" s="140"/>
      <c r="B21" s="134"/>
      <c r="C21" s="130"/>
      <c r="D21" s="130"/>
      <c r="E21" s="130"/>
      <c r="F21" s="131"/>
      <c r="G21" s="231"/>
      <c r="H21" s="198"/>
      <c r="I21" s="79" t="s">
        <v>92</v>
      </c>
      <c r="J21" s="78">
        <f>SUM(J22:J25)</f>
        <v>0</v>
      </c>
      <c r="K21" s="78">
        <f>SUM(K22:K25)</f>
        <v>30541892</v>
      </c>
      <c r="L21" s="141">
        <f t="shared" si="2"/>
        <v>30541892</v>
      </c>
    </row>
    <row r="22" spans="1:12" x14ac:dyDescent="0.3">
      <c r="A22" s="140"/>
      <c r="B22" s="134"/>
      <c r="C22" s="130"/>
      <c r="D22" s="130"/>
      <c r="E22" s="130"/>
      <c r="F22" s="131"/>
      <c r="G22" s="231"/>
      <c r="H22" s="198"/>
      <c r="I22" s="142" t="s">
        <v>93</v>
      </c>
      <c r="J22" s="121">
        <v>0</v>
      </c>
      <c r="K22" s="21">
        <v>22000000</v>
      </c>
      <c r="L22" s="22">
        <f>K22-J22</f>
        <v>22000000</v>
      </c>
    </row>
    <row r="23" spans="1:12" x14ac:dyDescent="0.3">
      <c r="A23" s="140"/>
      <c r="B23" s="134"/>
      <c r="C23" s="130"/>
      <c r="D23" s="130"/>
      <c r="E23" s="130"/>
      <c r="F23" s="131"/>
      <c r="G23" s="231"/>
      <c r="H23" s="198"/>
      <c r="I23" s="142" t="s">
        <v>88</v>
      </c>
      <c r="J23" s="121">
        <v>0</v>
      </c>
      <c r="K23" s="21">
        <v>4129000</v>
      </c>
      <c r="L23" s="22">
        <f t="shared" ref="L23:L25" si="4">K23-J23</f>
        <v>4129000</v>
      </c>
    </row>
    <row r="24" spans="1:12" x14ac:dyDescent="0.3">
      <c r="A24" s="140"/>
      <c r="B24" s="134"/>
      <c r="C24" s="130"/>
      <c r="D24" s="130"/>
      <c r="E24" s="130"/>
      <c r="F24" s="131"/>
      <c r="G24" s="231"/>
      <c r="H24" s="198"/>
      <c r="I24" s="142" t="s">
        <v>90</v>
      </c>
      <c r="J24" s="121">
        <v>0</v>
      </c>
      <c r="K24" s="21">
        <v>2026670</v>
      </c>
      <c r="L24" s="22">
        <f t="shared" si="4"/>
        <v>2026670</v>
      </c>
    </row>
    <row r="25" spans="1:12" x14ac:dyDescent="0.3">
      <c r="A25" s="140"/>
      <c r="B25" s="134"/>
      <c r="C25" s="130"/>
      <c r="D25" s="130"/>
      <c r="E25" s="130"/>
      <c r="F25" s="131"/>
      <c r="G25" s="231"/>
      <c r="H25" s="199"/>
      <c r="I25" s="142" t="s">
        <v>89</v>
      </c>
      <c r="J25" s="121">
        <v>0</v>
      </c>
      <c r="K25" s="21">
        <v>2386222</v>
      </c>
      <c r="L25" s="22">
        <f t="shared" si="4"/>
        <v>2386222</v>
      </c>
    </row>
    <row r="26" spans="1:12" x14ac:dyDescent="0.3">
      <c r="A26" s="140"/>
      <c r="B26" s="134"/>
      <c r="C26" s="130"/>
      <c r="D26" s="130"/>
      <c r="E26" s="130"/>
      <c r="F26" s="131"/>
      <c r="G26" s="231"/>
      <c r="H26" s="197" t="s">
        <v>19</v>
      </c>
      <c r="I26" s="137" t="s">
        <v>85</v>
      </c>
      <c r="J26" s="138">
        <f>J27</f>
        <v>0</v>
      </c>
      <c r="K26" s="138">
        <f>K27</f>
        <v>1000000</v>
      </c>
      <c r="L26" s="139">
        <f>SUM(L27:L28)</f>
        <v>2000000</v>
      </c>
    </row>
    <row r="27" spans="1:12" x14ac:dyDescent="0.3">
      <c r="A27" s="140"/>
      <c r="B27" s="134"/>
      <c r="C27" s="130"/>
      <c r="D27" s="130"/>
      <c r="E27" s="130"/>
      <c r="F27" s="131"/>
      <c r="G27" s="231"/>
      <c r="H27" s="198"/>
      <c r="I27" s="79" t="s">
        <v>94</v>
      </c>
      <c r="J27" s="78">
        <f>J28</f>
        <v>0</v>
      </c>
      <c r="K27" s="78">
        <f>K28</f>
        <v>1000000</v>
      </c>
      <c r="L27" s="141">
        <f t="shared" si="2"/>
        <v>1000000</v>
      </c>
    </row>
    <row r="28" spans="1:12" x14ac:dyDescent="0.3">
      <c r="A28" s="140"/>
      <c r="B28" s="134"/>
      <c r="C28" s="130"/>
      <c r="D28" s="130"/>
      <c r="E28" s="130"/>
      <c r="F28" s="131"/>
      <c r="G28" s="231"/>
      <c r="H28" s="199"/>
      <c r="I28" s="142" t="s">
        <v>95</v>
      </c>
      <c r="J28" s="121">
        <v>0</v>
      </c>
      <c r="K28" s="21">
        <v>1000000</v>
      </c>
      <c r="L28" s="22">
        <f>K28-J28</f>
        <v>1000000</v>
      </c>
    </row>
    <row r="29" spans="1:12" x14ac:dyDescent="0.3">
      <c r="A29" s="140"/>
      <c r="B29" s="134"/>
      <c r="C29" s="130"/>
      <c r="D29" s="130"/>
      <c r="E29" s="130"/>
      <c r="F29" s="131"/>
      <c r="G29" s="231"/>
      <c r="H29" s="197" t="s">
        <v>20</v>
      </c>
      <c r="I29" s="143"/>
      <c r="J29" s="138">
        <f>J30+J32+J34</f>
        <v>0</v>
      </c>
      <c r="K29" s="138">
        <f>K30+K32+K34</f>
        <v>3400000</v>
      </c>
      <c r="L29" s="139">
        <f>SUM(L30:L35)</f>
        <v>6800000</v>
      </c>
    </row>
    <row r="30" spans="1:12" x14ac:dyDescent="0.3">
      <c r="A30" s="140"/>
      <c r="B30" s="134"/>
      <c r="C30" s="130"/>
      <c r="D30" s="130"/>
      <c r="E30" s="130"/>
      <c r="F30" s="131"/>
      <c r="G30" s="231"/>
      <c r="H30" s="198"/>
      <c r="I30" s="79" t="s">
        <v>96</v>
      </c>
      <c r="J30" s="78">
        <f>J31</f>
        <v>0</v>
      </c>
      <c r="K30" s="78">
        <f>K31</f>
        <v>2100000</v>
      </c>
      <c r="L30" s="141">
        <f t="shared" si="2"/>
        <v>2100000</v>
      </c>
    </row>
    <row r="31" spans="1:12" x14ac:dyDescent="0.3">
      <c r="A31" s="140"/>
      <c r="B31" s="134"/>
      <c r="C31" s="130"/>
      <c r="D31" s="130"/>
      <c r="E31" s="130"/>
      <c r="F31" s="131"/>
      <c r="G31" s="231"/>
      <c r="H31" s="198"/>
      <c r="I31" s="142" t="s">
        <v>97</v>
      </c>
      <c r="J31" s="121">
        <v>0</v>
      </c>
      <c r="K31" s="21">
        <v>2100000</v>
      </c>
      <c r="L31" s="22">
        <f>K31-J31</f>
        <v>2100000</v>
      </c>
    </row>
    <row r="32" spans="1:12" x14ac:dyDescent="0.3">
      <c r="A32" s="140"/>
      <c r="B32" s="134"/>
      <c r="C32" s="130"/>
      <c r="D32" s="130"/>
      <c r="E32" s="130"/>
      <c r="F32" s="131"/>
      <c r="G32" s="231"/>
      <c r="H32" s="198"/>
      <c r="I32" s="79" t="s">
        <v>104</v>
      </c>
      <c r="J32" s="78">
        <f>J33</f>
        <v>0</v>
      </c>
      <c r="K32" s="78">
        <f>K33</f>
        <v>800000</v>
      </c>
      <c r="L32" s="141">
        <f t="shared" si="2"/>
        <v>800000</v>
      </c>
    </row>
    <row r="33" spans="1:12" x14ac:dyDescent="0.3">
      <c r="A33" s="140"/>
      <c r="B33" s="134"/>
      <c r="C33" s="130"/>
      <c r="D33" s="130"/>
      <c r="E33" s="130"/>
      <c r="F33" s="131"/>
      <c r="G33" s="231"/>
      <c r="H33" s="198"/>
      <c r="I33" s="142" t="s">
        <v>98</v>
      </c>
      <c r="J33" s="121">
        <v>0</v>
      </c>
      <c r="K33" s="21">
        <v>800000</v>
      </c>
      <c r="L33" s="22">
        <f>K33-J33</f>
        <v>800000</v>
      </c>
    </row>
    <row r="34" spans="1:12" x14ac:dyDescent="0.3">
      <c r="A34" s="140"/>
      <c r="B34" s="134"/>
      <c r="C34" s="130"/>
      <c r="D34" s="130"/>
      <c r="E34" s="130"/>
      <c r="F34" s="131"/>
      <c r="G34" s="231"/>
      <c r="H34" s="198"/>
      <c r="I34" s="79" t="s">
        <v>105</v>
      </c>
      <c r="J34" s="78">
        <f>J35</f>
        <v>0</v>
      </c>
      <c r="K34" s="78">
        <f>K35</f>
        <v>500000</v>
      </c>
      <c r="L34" s="141">
        <f t="shared" si="2"/>
        <v>500000</v>
      </c>
    </row>
    <row r="35" spans="1:12" x14ac:dyDescent="0.3">
      <c r="A35" s="140"/>
      <c r="B35" s="134"/>
      <c r="C35" s="130"/>
      <c r="D35" s="130"/>
      <c r="E35" s="130"/>
      <c r="F35" s="131"/>
      <c r="G35" s="217"/>
      <c r="H35" s="199"/>
      <c r="I35" s="142" t="s">
        <v>99</v>
      </c>
      <c r="J35" s="121">
        <v>0</v>
      </c>
      <c r="K35" s="21">
        <v>500000</v>
      </c>
      <c r="L35" s="22">
        <f t="shared" si="2"/>
        <v>500000</v>
      </c>
    </row>
    <row r="36" spans="1:12" x14ac:dyDescent="0.3">
      <c r="A36" s="140"/>
      <c r="B36" s="134"/>
      <c r="C36" s="130"/>
      <c r="D36" s="130"/>
      <c r="E36" s="130"/>
      <c r="F36" s="131"/>
      <c r="G36" s="216" t="s">
        <v>21</v>
      </c>
      <c r="H36" s="197" t="s">
        <v>22</v>
      </c>
      <c r="I36" s="143" t="s">
        <v>102</v>
      </c>
      <c r="J36" s="138">
        <f>SUM(J37:J37)</f>
        <v>0</v>
      </c>
      <c r="K36" s="138">
        <f>SUM(K37:K37)</f>
        <v>2000000</v>
      </c>
      <c r="L36" s="144">
        <f t="shared" si="2"/>
        <v>2000000</v>
      </c>
    </row>
    <row r="37" spans="1:12" x14ac:dyDescent="0.3">
      <c r="A37" s="140"/>
      <c r="B37" s="134"/>
      <c r="C37" s="130"/>
      <c r="D37" s="130"/>
      <c r="E37" s="130"/>
      <c r="F37" s="131"/>
      <c r="G37" s="217"/>
      <c r="H37" s="199"/>
      <c r="I37" s="142" t="s">
        <v>103</v>
      </c>
      <c r="J37" s="121">
        <v>0</v>
      </c>
      <c r="K37" s="21">
        <v>2000000</v>
      </c>
      <c r="L37" s="22">
        <f>K37-J37</f>
        <v>2000000</v>
      </c>
    </row>
    <row r="38" spans="1:12" x14ac:dyDescent="0.3">
      <c r="A38" s="140"/>
      <c r="B38" s="134"/>
      <c r="C38" s="130"/>
      <c r="D38" s="130"/>
      <c r="E38" s="130"/>
      <c r="F38" s="131"/>
      <c r="G38" s="216" t="s">
        <v>33</v>
      </c>
      <c r="H38" s="197" t="s">
        <v>33</v>
      </c>
      <c r="I38" s="145" t="s">
        <v>100</v>
      </c>
      <c r="J38" s="146">
        <f>J39</f>
        <v>0</v>
      </c>
      <c r="K38" s="146">
        <f>K39</f>
        <v>1505169</v>
      </c>
      <c r="L38" s="147">
        <f>K38-J38</f>
        <v>1505169</v>
      </c>
    </row>
    <row r="39" spans="1:12" ht="17.25" thickBot="1" x14ac:dyDescent="0.35">
      <c r="A39" s="148"/>
      <c r="B39" s="149"/>
      <c r="C39" s="150"/>
      <c r="D39" s="150"/>
      <c r="E39" s="150"/>
      <c r="F39" s="151"/>
      <c r="G39" s="218"/>
      <c r="H39" s="219"/>
      <c r="I39" s="152" t="s">
        <v>101</v>
      </c>
      <c r="J39" s="47"/>
      <c r="K39" s="47">
        <v>1505169</v>
      </c>
      <c r="L39" s="48">
        <f t="shared" si="2"/>
        <v>1505169</v>
      </c>
    </row>
    <row r="40" spans="1:12" x14ac:dyDescent="0.3">
      <c r="A40" s="110"/>
      <c r="B40" s="110"/>
      <c r="C40" s="110"/>
    </row>
  </sheetData>
  <mergeCells count="24">
    <mergeCell ref="G36:G37"/>
    <mergeCell ref="H36:H37"/>
    <mergeCell ref="G38:G39"/>
    <mergeCell ref="H38:H39"/>
    <mergeCell ref="A6:C6"/>
    <mergeCell ref="G6:I6"/>
    <mergeCell ref="G7:G13"/>
    <mergeCell ref="H7:I7"/>
    <mergeCell ref="H8:H13"/>
    <mergeCell ref="G14:G35"/>
    <mergeCell ref="H14:I14"/>
    <mergeCell ref="H15:H25"/>
    <mergeCell ref="H26:H28"/>
    <mergeCell ref="H29:H35"/>
    <mergeCell ref="A3:F3"/>
    <mergeCell ref="G3:L3"/>
    <mergeCell ref="A4:C4"/>
    <mergeCell ref="D4:D5"/>
    <mergeCell ref="E4:E5"/>
    <mergeCell ref="F4:F5"/>
    <mergeCell ref="G4:I4"/>
    <mergeCell ref="J4:J5"/>
    <mergeCell ref="K4:K5"/>
    <mergeCell ref="L4:L5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71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CE6676-C02A-42BA-9A12-DF740D8B021F}">
  <sheetPr>
    <pageSetUpPr fitToPage="1"/>
  </sheetPr>
  <dimension ref="A1:L34"/>
  <sheetViews>
    <sheetView topLeftCell="A16" zoomScaleSheetLayoutView="100" workbookViewId="0">
      <selection activeCell="I23" sqref="I23"/>
    </sheetView>
  </sheetViews>
  <sheetFormatPr defaultRowHeight="16.5" x14ac:dyDescent="0.3"/>
  <cols>
    <col min="1" max="2" width="9" style="1" customWidth="1"/>
    <col min="3" max="3" width="17.625" style="2" customWidth="1"/>
    <col min="4" max="4" width="14.5" style="3" customWidth="1"/>
    <col min="5" max="5" width="14" style="3" customWidth="1"/>
    <col min="6" max="6" width="14.5" style="5" customWidth="1"/>
    <col min="7" max="7" width="10.5" style="5" customWidth="1"/>
    <col min="8" max="8" width="11.75" style="6" customWidth="1"/>
    <col min="9" max="9" width="19.25" style="7" customWidth="1"/>
    <col min="10" max="11" width="14.5" style="3" customWidth="1"/>
    <col min="12" max="12" width="14.5" style="5" customWidth="1"/>
  </cols>
  <sheetData>
    <row r="1" spans="1:12" ht="26.25" customHeight="1" x14ac:dyDescent="0.3">
      <c r="A1" s="1" t="s">
        <v>6</v>
      </c>
      <c r="E1" s="4" t="s">
        <v>71</v>
      </c>
    </row>
    <row r="2" spans="1:12" ht="20.25" x14ac:dyDescent="0.3">
      <c r="A2" s="8" t="s">
        <v>64</v>
      </c>
    </row>
    <row r="3" spans="1:12" ht="17.25" thickBot="1" x14ac:dyDescent="0.35">
      <c r="L3" s="49" t="s">
        <v>8</v>
      </c>
    </row>
    <row r="4" spans="1:12" ht="25.5" customHeight="1" x14ac:dyDescent="0.3">
      <c r="A4" s="180" t="s">
        <v>9</v>
      </c>
      <c r="B4" s="181"/>
      <c r="C4" s="181"/>
      <c r="D4" s="181"/>
      <c r="E4" s="181"/>
      <c r="F4" s="182"/>
      <c r="G4" s="180" t="s">
        <v>10</v>
      </c>
      <c r="H4" s="181"/>
      <c r="I4" s="181"/>
      <c r="J4" s="181"/>
      <c r="K4" s="181"/>
      <c r="L4" s="182"/>
    </row>
    <row r="5" spans="1:12" ht="31.5" customHeight="1" x14ac:dyDescent="0.3">
      <c r="A5" s="183" t="s">
        <v>11</v>
      </c>
      <c r="B5" s="184"/>
      <c r="C5" s="185"/>
      <c r="D5" s="9" t="s">
        <v>12</v>
      </c>
      <c r="E5" s="9" t="s">
        <v>65</v>
      </c>
      <c r="F5" s="10" t="s">
        <v>14</v>
      </c>
      <c r="G5" s="183" t="s">
        <v>11</v>
      </c>
      <c r="H5" s="184"/>
      <c r="I5" s="185"/>
      <c r="J5" s="9" t="s">
        <v>12</v>
      </c>
      <c r="K5" s="9" t="s">
        <v>65</v>
      </c>
      <c r="L5" s="10" t="s">
        <v>14</v>
      </c>
    </row>
    <row r="6" spans="1:12" x14ac:dyDescent="0.3">
      <c r="A6" s="186" t="s">
        <v>15</v>
      </c>
      <c r="B6" s="187"/>
      <c r="C6" s="188"/>
      <c r="D6" s="11">
        <f>D7</f>
        <v>50000000</v>
      </c>
      <c r="E6" s="11">
        <f>E7</f>
        <v>27889006</v>
      </c>
      <c r="F6" s="12">
        <f>E6-D6</f>
        <v>-22110994</v>
      </c>
      <c r="G6" s="186" t="s">
        <v>15</v>
      </c>
      <c r="H6" s="187"/>
      <c r="I6" s="188"/>
      <c r="J6" s="13">
        <f>J7+J18+J20+J29+J28</f>
        <v>50000000</v>
      </c>
      <c r="K6" s="13">
        <f>K7+K18+K20+K29+K28</f>
        <v>27889006</v>
      </c>
      <c r="L6" s="74">
        <f>K6-J6</f>
        <v>-22110994</v>
      </c>
    </row>
    <row r="7" spans="1:12" x14ac:dyDescent="0.3">
      <c r="A7" s="170" t="s">
        <v>25</v>
      </c>
      <c r="B7" s="75" t="s">
        <v>16</v>
      </c>
      <c r="C7" s="16"/>
      <c r="D7" s="19">
        <f>SUM(D8:D11)</f>
        <v>50000000</v>
      </c>
      <c r="E7" s="19">
        <f>SUM(E8:E11)</f>
        <v>27889006</v>
      </c>
      <c r="F7" s="18">
        <f>E7-D7</f>
        <v>-22110994</v>
      </c>
      <c r="G7" s="162" t="s">
        <v>17</v>
      </c>
      <c r="H7" s="63" t="s">
        <v>16</v>
      </c>
      <c r="I7" s="63"/>
      <c r="J7" s="19">
        <f>J8+J12+J14</f>
        <v>17017000</v>
      </c>
      <c r="K7" s="19">
        <f>K8+K12+K14</f>
        <v>1468500</v>
      </c>
      <c r="L7" s="18">
        <f>K7-J7</f>
        <v>-15548500</v>
      </c>
    </row>
    <row r="8" spans="1:12" x14ac:dyDescent="0.3">
      <c r="A8" s="171"/>
      <c r="B8" s="173" t="s">
        <v>26</v>
      </c>
      <c r="C8" s="20" t="s">
        <v>27</v>
      </c>
      <c r="D8" s="21">
        <v>22600000</v>
      </c>
      <c r="E8" s="24">
        <v>2864404</v>
      </c>
      <c r="F8" s="22">
        <f>E8-D8</f>
        <v>-19735596</v>
      </c>
      <c r="G8" s="163"/>
      <c r="H8" s="235" t="s">
        <v>18</v>
      </c>
      <c r="I8" s="68" t="s">
        <v>60</v>
      </c>
      <c r="J8" s="72">
        <f>SUM(J9:J11)</f>
        <v>13017000</v>
      </c>
      <c r="K8" s="69">
        <f>SUM(K9:K11)</f>
        <v>0</v>
      </c>
      <c r="L8" s="70">
        <f>K8-J8</f>
        <v>-13017000</v>
      </c>
    </row>
    <row r="9" spans="1:12" x14ac:dyDescent="0.3">
      <c r="A9" s="171"/>
      <c r="B9" s="174"/>
      <c r="C9" s="20" t="s">
        <v>29</v>
      </c>
      <c r="D9" s="21">
        <v>2400000</v>
      </c>
      <c r="E9" s="24">
        <v>24602</v>
      </c>
      <c r="F9" s="22">
        <f>E9-D9</f>
        <v>-2375398</v>
      </c>
      <c r="G9" s="163"/>
      <c r="H9" s="236"/>
      <c r="I9" s="23" t="s">
        <v>37</v>
      </c>
      <c r="J9" s="24">
        <v>11000000</v>
      </c>
      <c r="K9" s="24">
        <v>0</v>
      </c>
      <c r="L9" s="22">
        <f t="shared" ref="L9:L17" si="0">K9-J9</f>
        <v>-11000000</v>
      </c>
    </row>
    <row r="10" spans="1:12" x14ac:dyDescent="0.3">
      <c r="A10" s="172"/>
      <c r="B10" s="175"/>
      <c r="C10" s="20" t="s">
        <v>51</v>
      </c>
      <c r="D10" s="21">
        <v>25000000</v>
      </c>
      <c r="E10" s="24">
        <v>25000000</v>
      </c>
      <c r="F10" s="22">
        <f>E10-D10</f>
        <v>0</v>
      </c>
      <c r="G10" s="163"/>
      <c r="H10" s="236"/>
      <c r="I10" s="23" t="s">
        <v>39</v>
      </c>
      <c r="J10" s="24">
        <v>1100000</v>
      </c>
      <c r="K10" s="24">
        <v>0</v>
      </c>
      <c r="L10" s="22">
        <f>K10-J10</f>
        <v>-1100000</v>
      </c>
    </row>
    <row r="11" spans="1:12" x14ac:dyDescent="0.3">
      <c r="A11" s="38"/>
      <c r="B11" s="65"/>
      <c r="C11" s="66"/>
      <c r="D11" s="67"/>
      <c r="E11" s="67"/>
      <c r="F11" s="39"/>
      <c r="G11" s="163"/>
      <c r="H11" s="237"/>
      <c r="I11" s="23" t="s">
        <v>40</v>
      </c>
      <c r="J11" s="24">
        <v>917000</v>
      </c>
      <c r="K11" s="24">
        <v>0</v>
      </c>
      <c r="L11" s="22">
        <f>K11-J11</f>
        <v>-917000</v>
      </c>
    </row>
    <row r="12" spans="1:12" ht="16.5" customHeight="1" x14ac:dyDescent="0.3">
      <c r="A12" s="38"/>
      <c r="B12" s="65"/>
      <c r="C12" s="66"/>
      <c r="D12" s="67"/>
      <c r="E12" s="67"/>
      <c r="F12" s="39"/>
      <c r="G12" s="163"/>
      <c r="H12" s="235" t="s">
        <v>19</v>
      </c>
      <c r="I12" s="68" t="s">
        <v>61</v>
      </c>
      <c r="J12" s="71">
        <f>SUM(J13:J13)</f>
        <v>200000</v>
      </c>
      <c r="K12" s="71">
        <f>SUM(K13:K13)</f>
        <v>153100</v>
      </c>
      <c r="L12" s="70">
        <f>K12-J12</f>
        <v>-46900</v>
      </c>
    </row>
    <row r="13" spans="1:12" x14ac:dyDescent="0.3">
      <c r="A13" s="38"/>
      <c r="B13" s="65"/>
      <c r="C13" s="66"/>
      <c r="D13" s="67"/>
      <c r="E13" s="67"/>
      <c r="F13" s="39"/>
      <c r="G13" s="163"/>
      <c r="H13" s="237"/>
      <c r="I13" s="23" t="s">
        <v>1</v>
      </c>
      <c r="J13" s="21">
        <v>200000</v>
      </c>
      <c r="K13" s="21">
        <v>153100</v>
      </c>
      <c r="L13" s="22">
        <f t="shared" si="0"/>
        <v>-46900</v>
      </c>
    </row>
    <row r="14" spans="1:12" x14ac:dyDescent="0.3">
      <c r="A14" s="38"/>
      <c r="B14" s="65"/>
      <c r="C14" s="66"/>
      <c r="D14" s="67"/>
      <c r="E14" s="67"/>
      <c r="F14" s="39"/>
      <c r="G14" s="163"/>
      <c r="H14" s="235" t="s">
        <v>20</v>
      </c>
      <c r="I14" s="68" t="s">
        <v>62</v>
      </c>
      <c r="J14" s="71">
        <f>SUM(J15:J17)</f>
        <v>3800000</v>
      </c>
      <c r="K14" s="71">
        <f>SUM(K15:K17)</f>
        <v>1315400</v>
      </c>
      <c r="L14" s="70">
        <f>K14-J14</f>
        <v>-2484600</v>
      </c>
    </row>
    <row r="15" spans="1:12" s="27" customFormat="1" x14ac:dyDescent="0.3">
      <c r="A15" s="36"/>
      <c r="B15" s="62"/>
      <c r="C15" s="62"/>
      <c r="D15" s="62"/>
      <c r="E15" s="62"/>
      <c r="F15" s="37"/>
      <c r="G15" s="163"/>
      <c r="H15" s="236"/>
      <c r="I15" s="23" t="s">
        <v>46</v>
      </c>
      <c r="J15" s="21">
        <v>1500000</v>
      </c>
      <c r="K15" s="21">
        <v>0</v>
      </c>
      <c r="L15" s="22">
        <f t="shared" si="0"/>
        <v>-1500000</v>
      </c>
    </row>
    <row r="16" spans="1:12" s="27" customFormat="1" x14ac:dyDescent="0.3">
      <c r="A16" s="36"/>
      <c r="B16" s="62"/>
      <c r="C16" s="62"/>
      <c r="D16" s="62"/>
      <c r="E16" s="62"/>
      <c r="F16" s="37"/>
      <c r="G16" s="163"/>
      <c r="H16" s="236"/>
      <c r="I16" s="30" t="s">
        <v>47</v>
      </c>
      <c r="J16" s="30">
        <v>1500000</v>
      </c>
      <c r="K16" s="30">
        <v>1010500</v>
      </c>
      <c r="L16" s="22">
        <f t="shared" si="0"/>
        <v>-489500</v>
      </c>
    </row>
    <row r="17" spans="1:12" s="27" customFormat="1" x14ac:dyDescent="0.3">
      <c r="A17" s="36"/>
      <c r="B17" s="62"/>
      <c r="C17" s="62"/>
      <c r="D17" s="62"/>
      <c r="E17" s="62"/>
      <c r="F17" s="37"/>
      <c r="G17" s="164"/>
      <c r="H17" s="237"/>
      <c r="I17" s="30" t="s">
        <v>45</v>
      </c>
      <c r="J17" s="30">
        <v>800000</v>
      </c>
      <c r="K17" s="30">
        <v>304900</v>
      </c>
      <c r="L17" s="22">
        <f t="shared" si="0"/>
        <v>-495100</v>
      </c>
    </row>
    <row r="18" spans="1:12" s="27" customFormat="1" x14ac:dyDescent="0.3">
      <c r="A18" s="36"/>
      <c r="B18" s="62"/>
      <c r="C18" s="62"/>
      <c r="D18" s="62"/>
      <c r="E18" s="62"/>
      <c r="F18" s="37"/>
      <c r="G18" s="162" t="s">
        <v>21</v>
      </c>
      <c r="H18" s="63" t="s">
        <v>16</v>
      </c>
      <c r="I18" s="63"/>
      <c r="J18" s="19">
        <f>SUM(J19:J19)</f>
        <v>25000000</v>
      </c>
      <c r="K18" s="19">
        <f>SUM(K19:K19)</f>
        <v>25000000</v>
      </c>
      <c r="L18" s="18">
        <f t="shared" ref="L18:L28" si="1">K18-J18</f>
        <v>0</v>
      </c>
    </row>
    <row r="19" spans="1:12" s="27" customFormat="1" x14ac:dyDescent="0.3">
      <c r="A19" s="36"/>
      <c r="B19" s="62"/>
      <c r="C19" s="62"/>
      <c r="D19" s="62"/>
      <c r="E19" s="62"/>
      <c r="F19" s="37"/>
      <c r="G19" s="164"/>
      <c r="H19" s="101" t="s">
        <v>22</v>
      </c>
      <c r="I19" s="23" t="s">
        <v>76</v>
      </c>
      <c r="J19" s="21">
        <v>25000000</v>
      </c>
      <c r="K19" s="21">
        <v>25000000</v>
      </c>
      <c r="L19" s="22">
        <f t="shared" si="1"/>
        <v>0</v>
      </c>
    </row>
    <row r="20" spans="1:12" s="27" customFormat="1" x14ac:dyDescent="0.3">
      <c r="A20" s="36"/>
      <c r="B20" s="62"/>
      <c r="C20" s="62"/>
      <c r="D20" s="62"/>
      <c r="E20" s="62"/>
      <c r="F20" s="37"/>
      <c r="G20" s="162" t="s">
        <v>23</v>
      </c>
      <c r="H20" s="63" t="s">
        <v>16</v>
      </c>
      <c r="I20" s="63"/>
      <c r="J20" s="19">
        <f>SUM(J21:J27)</f>
        <v>5852000</v>
      </c>
      <c r="K20" s="19">
        <f>SUM(K21:K27)</f>
        <v>0</v>
      </c>
      <c r="L20" s="18">
        <f t="shared" si="1"/>
        <v>-5852000</v>
      </c>
    </row>
    <row r="21" spans="1:12" s="27" customFormat="1" x14ac:dyDescent="0.3">
      <c r="A21" s="36"/>
      <c r="B21" s="62"/>
      <c r="C21" s="62"/>
      <c r="D21" s="62"/>
      <c r="E21" s="62"/>
      <c r="F21" s="37"/>
      <c r="G21" s="163"/>
      <c r="H21" s="167" t="s">
        <v>23</v>
      </c>
      <c r="I21" s="23" t="s">
        <v>24</v>
      </c>
      <c r="J21" s="24">
        <v>1078000</v>
      </c>
      <c r="K21" s="24">
        <v>0</v>
      </c>
      <c r="L21" s="22">
        <f t="shared" si="1"/>
        <v>-1078000</v>
      </c>
    </row>
    <row r="22" spans="1:12" s="27" customFormat="1" x14ac:dyDescent="0.3">
      <c r="A22" s="38"/>
      <c r="B22" s="65"/>
      <c r="C22" s="66"/>
      <c r="D22" s="67"/>
      <c r="E22" s="67"/>
      <c r="F22" s="39"/>
      <c r="G22" s="163"/>
      <c r="H22" s="168"/>
      <c r="I22" s="23" t="s">
        <v>3</v>
      </c>
      <c r="J22" s="24">
        <v>684000</v>
      </c>
      <c r="K22" s="24">
        <v>0</v>
      </c>
      <c r="L22" s="22">
        <f t="shared" si="1"/>
        <v>-684000</v>
      </c>
    </row>
    <row r="23" spans="1:12" s="27" customFormat="1" x14ac:dyDescent="0.3">
      <c r="A23" s="38"/>
      <c r="B23" s="65"/>
      <c r="C23" s="66"/>
      <c r="D23" s="67"/>
      <c r="E23" s="67"/>
      <c r="F23" s="39"/>
      <c r="G23" s="163"/>
      <c r="H23" s="168"/>
      <c r="I23" s="20" t="s">
        <v>53</v>
      </c>
      <c r="J23" s="24">
        <v>1320000</v>
      </c>
      <c r="K23" s="24">
        <v>0</v>
      </c>
      <c r="L23" s="22">
        <f t="shared" si="1"/>
        <v>-1320000</v>
      </c>
    </row>
    <row r="24" spans="1:12" s="27" customFormat="1" x14ac:dyDescent="0.3">
      <c r="A24" s="38"/>
      <c r="B24" s="65"/>
      <c r="C24" s="66"/>
      <c r="D24" s="67"/>
      <c r="E24" s="67"/>
      <c r="F24" s="39"/>
      <c r="G24" s="163"/>
      <c r="H24" s="168"/>
      <c r="I24" s="23" t="s">
        <v>5</v>
      </c>
      <c r="J24" s="24">
        <v>700000</v>
      </c>
      <c r="K24" s="24">
        <v>0</v>
      </c>
      <c r="L24" s="22">
        <f t="shared" si="1"/>
        <v>-700000</v>
      </c>
    </row>
    <row r="25" spans="1:12" s="27" customFormat="1" x14ac:dyDescent="0.3">
      <c r="A25" s="38"/>
      <c r="B25" s="65"/>
      <c r="C25" s="66"/>
      <c r="D25" s="67"/>
      <c r="E25" s="67"/>
      <c r="F25" s="39"/>
      <c r="G25" s="163"/>
      <c r="H25" s="168"/>
      <c r="I25" s="23" t="s">
        <v>49</v>
      </c>
      <c r="J25" s="24">
        <v>450000</v>
      </c>
      <c r="K25" s="24">
        <v>0</v>
      </c>
      <c r="L25" s="22">
        <f t="shared" si="1"/>
        <v>-450000</v>
      </c>
    </row>
    <row r="26" spans="1:12" s="27" customFormat="1" x14ac:dyDescent="0.3">
      <c r="A26" s="38"/>
      <c r="B26" s="65"/>
      <c r="C26" s="66"/>
      <c r="D26" s="67"/>
      <c r="E26" s="67"/>
      <c r="F26" s="39"/>
      <c r="G26" s="163"/>
      <c r="H26" s="168"/>
      <c r="I26" s="23" t="s">
        <v>54</v>
      </c>
      <c r="J26" s="24">
        <v>900000</v>
      </c>
      <c r="K26" s="26">
        <v>0</v>
      </c>
      <c r="L26" s="22">
        <f t="shared" si="1"/>
        <v>-900000</v>
      </c>
    </row>
    <row r="27" spans="1:12" s="27" customFormat="1" x14ac:dyDescent="0.3">
      <c r="A27" s="36"/>
      <c r="B27" s="62"/>
      <c r="C27" s="62"/>
      <c r="D27" s="62"/>
      <c r="E27" s="62"/>
      <c r="F27" s="37"/>
      <c r="G27" s="164"/>
      <c r="H27" s="169"/>
      <c r="I27" s="20" t="s">
        <v>55</v>
      </c>
      <c r="J27" s="24">
        <v>720000</v>
      </c>
      <c r="K27" s="24"/>
      <c r="L27" s="22">
        <f t="shared" si="1"/>
        <v>-720000</v>
      </c>
    </row>
    <row r="28" spans="1:12" s="27" customFormat="1" x14ac:dyDescent="0.3">
      <c r="A28" s="36"/>
      <c r="B28" s="62"/>
      <c r="C28" s="62"/>
      <c r="D28" s="62"/>
      <c r="E28" s="62"/>
      <c r="F28" s="37"/>
      <c r="G28" s="162" t="s">
        <v>33</v>
      </c>
      <c r="H28" s="167" t="s">
        <v>33</v>
      </c>
      <c r="I28" s="28" t="s">
        <v>33</v>
      </c>
      <c r="J28" s="29">
        <v>2131000</v>
      </c>
      <c r="K28" s="29"/>
      <c r="L28" s="81">
        <f t="shared" si="1"/>
        <v>-2131000</v>
      </c>
    </row>
    <row r="29" spans="1:12" s="27" customFormat="1" x14ac:dyDescent="0.3">
      <c r="A29" s="82"/>
      <c r="B29" s="83"/>
      <c r="C29" s="83"/>
      <c r="D29" s="83"/>
      <c r="E29" s="83"/>
      <c r="F29" s="84"/>
      <c r="G29" s="233"/>
      <c r="H29" s="234"/>
      <c r="I29" s="46" t="s">
        <v>66</v>
      </c>
      <c r="J29" s="47"/>
      <c r="K29" s="47">
        <v>1420506</v>
      </c>
      <c r="L29" s="48">
        <f t="shared" ref="L29" si="2">K29-J29</f>
        <v>1420506</v>
      </c>
    </row>
    <row r="33" spans="7:12" x14ac:dyDescent="0.3">
      <c r="G33" s="49"/>
      <c r="J33" s="50"/>
      <c r="K33" s="50"/>
      <c r="L33" s="49"/>
    </row>
    <row r="34" spans="7:12" x14ac:dyDescent="0.3">
      <c r="G34" s="49"/>
      <c r="J34" s="50"/>
      <c r="K34" s="50"/>
      <c r="L34" s="49"/>
    </row>
  </sheetData>
  <mergeCells count="17">
    <mergeCell ref="B8:B10"/>
    <mergeCell ref="A7:A10"/>
    <mergeCell ref="G28:G29"/>
    <mergeCell ref="H28:H29"/>
    <mergeCell ref="H14:H17"/>
    <mergeCell ref="H12:H13"/>
    <mergeCell ref="H8:H11"/>
    <mergeCell ref="G7:G17"/>
    <mergeCell ref="G18:G19"/>
    <mergeCell ref="G20:G27"/>
    <mergeCell ref="H21:H27"/>
    <mergeCell ref="A4:F4"/>
    <mergeCell ref="G4:L4"/>
    <mergeCell ref="A5:C5"/>
    <mergeCell ref="G5:I5"/>
    <mergeCell ref="A6:C6"/>
    <mergeCell ref="G6:I6"/>
  </mergeCells>
  <phoneticPr fontId="2" type="noConversion"/>
  <pageMargins left="0.7" right="0.7" top="0.75" bottom="0.75" header="0.3" footer="0.3"/>
  <pageSetup paperSize="9" scale="7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8F0746-FDC8-4BF6-93DC-21FD359A2E50}">
  <sheetPr>
    <pageSetUpPr fitToPage="1"/>
  </sheetPr>
  <dimension ref="A2:M31"/>
  <sheetViews>
    <sheetView topLeftCell="A13" zoomScale="85" zoomScaleNormal="85" zoomScaleSheetLayoutView="96" workbookViewId="0">
      <selection activeCell="F26" sqref="F26"/>
    </sheetView>
  </sheetViews>
  <sheetFormatPr defaultRowHeight="16.5" x14ac:dyDescent="0.3"/>
  <cols>
    <col min="4" max="5" width="15" customWidth="1"/>
    <col min="6" max="6" width="14.125" style="5" customWidth="1"/>
    <col min="8" max="9" width="13" customWidth="1"/>
    <col min="10" max="11" width="14.125" customWidth="1"/>
    <col min="12" max="12" width="14.125" style="5" customWidth="1"/>
    <col min="13" max="13" width="12.875" bestFit="1" customWidth="1"/>
  </cols>
  <sheetData>
    <row r="2" spans="1:13" ht="20.25" x14ac:dyDescent="0.3">
      <c r="A2" s="8" t="s">
        <v>72</v>
      </c>
      <c r="B2" s="1"/>
      <c r="C2" s="2"/>
      <c r="D2" s="3"/>
      <c r="E2" s="3"/>
      <c r="G2" s="1"/>
      <c r="H2" s="1"/>
      <c r="I2" s="1"/>
      <c r="J2" s="3"/>
      <c r="K2" s="3"/>
      <c r="L2" s="49"/>
    </row>
    <row r="3" spans="1:13" ht="17.25" thickBot="1" x14ac:dyDescent="0.35">
      <c r="A3" s="1"/>
      <c r="B3" s="1"/>
      <c r="C3" s="2"/>
      <c r="D3" s="3"/>
      <c r="E3" s="3"/>
      <c r="G3" s="1"/>
      <c r="H3" s="1"/>
      <c r="I3" s="1"/>
      <c r="J3" s="3"/>
      <c r="K3" s="3"/>
      <c r="L3" s="49" t="s">
        <v>34</v>
      </c>
    </row>
    <row r="4" spans="1:13" ht="25.5" customHeight="1" x14ac:dyDescent="0.3">
      <c r="A4" s="180" t="s">
        <v>9</v>
      </c>
      <c r="B4" s="181"/>
      <c r="C4" s="181"/>
      <c r="D4" s="189"/>
      <c r="E4" s="189"/>
      <c r="F4" s="182"/>
      <c r="G4" s="180" t="s">
        <v>10</v>
      </c>
      <c r="H4" s="181"/>
      <c r="I4" s="181"/>
      <c r="J4" s="181"/>
      <c r="K4" s="181"/>
      <c r="L4" s="182"/>
    </row>
    <row r="5" spans="1:13" ht="18.75" customHeight="1" x14ac:dyDescent="0.3">
      <c r="A5" s="190" t="s">
        <v>67</v>
      </c>
      <c r="B5" s="191"/>
      <c r="C5" s="191"/>
      <c r="D5" s="192" t="s">
        <v>12</v>
      </c>
      <c r="E5" s="192" t="s">
        <v>65</v>
      </c>
      <c r="F5" s="194" t="s">
        <v>14</v>
      </c>
      <c r="G5" s="190" t="s">
        <v>67</v>
      </c>
      <c r="H5" s="191"/>
      <c r="I5" s="191"/>
      <c r="J5" s="192" t="s">
        <v>12</v>
      </c>
      <c r="K5" s="192" t="s">
        <v>65</v>
      </c>
      <c r="L5" s="194" t="s">
        <v>14</v>
      </c>
    </row>
    <row r="6" spans="1:13" ht="17.25" customHeight="1" x14ac:dyDescent="0.3">
      <c r="A6" s="52" t="s">
        <v>68</v>
      </c>
      <c r="B6" s="53" t="s">
        <v>35</v>
      </c>
      <c r="C6" s="53" t="s">
        <v>36</v>
      </c>
      <c r="D6" s="192"/>
      <c r="E6" s="192"/>
      <c r="F6" s="194"/>
      <c r="G6" s="52" t="s">
        <v>68</v>
      </c>
      <c r="H6" s="53" t="s">
        <v>35</v>
      </c>
      <c r="I6" s="53" t="s">
        <v>36</v>
      </c>
      <c r="J6" s="192"/>
      <c r="K6" s="192"/>
      <c r="L6" s="194"/>
    </row>
    <row r="7" spans="1:13" x14ac:dyDescent="0.3">
      <c r="A7" s="195" t="s">
        <v>69</v>
      </c>
      <c r="B7" s="196"/>
      <c r="C7" s="196"/>
      <c r="D7" s="54">
        <f>D8+D11+D14</f>
        <v>50000000</v>
      </c>
      <c r="E7" s="54">
        <f>E8+E11+E14</f>
        <v>27889006</v>
      </c>
      <c r="F7" s="12">
        <f t="shared" ref="F7:F10" si="0">E7-D7</f>
        <v>-22110994</v>
      </c>
      <c r="G7" s="195"/>
      <c r="H7" s="196"/>
      <c r="I7" s="86"/>
      <c r="J7" s="54">
        <f>J8+J19+J22+J31+J30</f>
        <v>50400000</v>
      </c>
      <c r="K7" s="54">
        <f>K8+K19+K22+K31+K30</f>
        <v>27889006</v>
      </c>
      <c r="L7" s="12">
        <f>K7-J7</f>
        <v>-22510994</v>
      </c>
      <c r="M7" s="3"/>
    </row>
    <row r="8" spans="1:13" x14ac:dyDescent="0.3">
      <c r="A8" s="170" t="s">
        <v>27</v>
      </c>
      <c r="B8" s="173" t="s">
        <v>27</v>
      </c>
      <c r="C8" s="79" t="s">
        <v>70</v>
      </c>
      <c r="D8" s="78">
        <f>SUM(D9:D10)</f>
        <v>22600000</v>
      </c>
      <c r="E8" s="78">
        <f>SUM(E9:E10)</f>
        <v>2864404</v>
      </c>
      <c r="F8" s="87">
        <f t="shared" si="0"/>
        <v>-19735596</v>
      </c>
      <c r="G8" s="170" t="s">
        <v>17</v>
      </c>
      <c r="H8" s="77" t="s">
        <v>70</v>
      </c>
      <c r="I8" s="77"/>
      <c r="J8" s="78">
        <f>J9+J13+J15</f>
        <v>17417000</v>
      </c>
      <c r="K8" s="78">
        <f>K9+K13+K15</f>
        <v>1468500</v>
      </c>
      <c r="L8" s="87">
        <f>K8-J8</f>
        <v>-15948500</v>
      </c>
    </row>
    <row r="9" spans="1:13" x14ac:dyDescent="0.3">
      <c r="A9" s="171"/>
      <c r="B9" s="174"/>
      <c r="C9" s="20" t="s">
        <v>73</v>
      </c>
      <c r="D9" s="21">
        <v>2600000</v>
      </c>
      <c r="E9" s="21">
        <v>2490000</v>
      </c>
      <c r="F9" s="22">
        <f t="shared" si="0"/>
        <v>-110000</v>
      </c>
      <c r="G9" s="171"/>
      <c r="H9" s="173" t="s">
        <v>18</v>
      </c>
      <c r="I9" s="88" t="s">
        <v>60</v>
      </c>
      <c r="J9" s="89">
        <f>SUM(J10:J14)</f>
        <v>13417000</v>
      </c>
      <c r="K9" s="89">
        <f>SUM(K10:K12)</f>
        <v>0</v>
      </c>
      <c r="L9" s="90">
        <f>K9-J9</f>
        <v>-13417000</v>
      </c>
    </row>
    <row r="10" spans="1:13" x14ac:dyDescent="0.3">
      <c r="A10" s="172"/>
      <c r="B10" s="175"/>
      <c r="C10" s="20" t="s">
        <v>50</v>
      </c>
      <c r="D10" s="21">
        <v>20000000</v>
      </c>
      <c r="E10" s="21">
        <v>374404</v>
      </c>
      <c r="F10" s="22">
        <f t="shared" si="0"/>
        <v>-19625596</v>
      </c>
      <c r="G10" s="171"/>
      <c r="H10" s="174"/>
      <c r="I10" s="31" t="s">
        <v>74</v>
      </c>
      <c r="J10" s="21">
        <v>11000000</v>
      </c>
      <c r="K10" s="21">
        <v>0</v>
      </c>
      <c r="L10" s="22">
        <f>K10-J10</f>
        <v>-11000000</v>
      </c>
    </row>
    <row r="11" spans="1:13" x14ac:dyDescent="0.3">
      <c r="A11" s="58" t="s">
        <v>29</v>
      </c>
      <c r="B11" s="60" t="s">
        <v>29</v>
      </c>
      <c r="C11" s="77" t="s">
        <v>70</v>
      </c>
      <c r="D11" s="78">
        <f>SUM(D12:D13)</f>
        <v>2400000</v>
      </c>
      <c r="E11" s="78">
        <f>SUM(E12:E13)</f>
        <v>24602</v>
      </c>
      <c r="F11" s="87">
        <f>E11-D11</f>
        <v>-2375398</v>
      </c>
      <c r="G11" s="171"/>
      <c r="H11" s="174"/>
      <c r="I11" s="31" t="s">
        <v>39</v>
      </c>
      <c r="J11" s="21">
        <v>1100000</v>
      </c>
      <c r="K11" s="21">
        <v>0</v>
      </c>
      <c r="L11" s="22">
        <f t="shared" ref="L11:L14" si="1">K11-J11</f>
        <v>-1100000</v>
      </c>
    </row>
    <row r="12" spans="1:13" x14ac:dyDescent="0.3">
      <c r="A12" s="59"/>
      <c r="B12" s="61"/>
      <c r="C12" s="20" t="s">
        <v>31</v>
      </c>
      <c r="D12" s="21">
        <v>2300000</v>
      </c>
      <c r="E12" s="21">
        <v>0</v>
      </c>
      <c r="F12" s="22">
        <f>E12-D12</f>
        <v>-2300000</v>
      </c>
      <c r="G12" s="171"/>
      <c r="H12" s="175"/>
      <c r="I12" s="31" t="s">
        <v>40</v>
      </c>
      <c r="J12" s="21">
        <v>917000</v>
      </c>
      <c r="K12" s="21">
        <v>0</v>
      </c>
      <c r="L12" s="22">
        <f t="shared" si="1"/>
        <v>-917000</v>
      </c>
    </row>
    <row r="13" spans="1:13" x14ac:dyDescent="0.3">
      <c r="A13" s="59"/>
      <c r="B13" s="61"/>
      <c r="C13" s="20" t="s">
        <v>57</v>
      </c>
      <c r="D13" s="21">
        <v>100000</v>
      </c>
      <c r="E13" s="21">
        <v>24602</v>
      </c>
      <c r="F13" s="22">
        <f>E13-D13</f>
        <v>-75398</v>
      </c>
      <c r="G13" s="171"/>
      <c r="H13" s="173" t="s">
        <v>19</v>
      </c>
      <c r="I13" s="88" t="s">
        <v>61</v>
      </c>
      <c r="J13" s="89">
        <f>J14</f>
        <v>200000</v>
      </c>
      <c r="K13" s="89">
        <f>K14</f>
        <v>153100</v>
      </c>
      <c r="L13" s="90">
        <f>K13-J13</f>
        <v>-46900</v>
      </c>
    </row>
    <row r="14" spans="1:13" x14ac:dyDescent="0.3">
      <c r="A14" s="52" t="s">
        <v>51</v>
      </c>
      <c r="B14" s="53" t="s">
        <v>51</v>
      </c>
      <c r="C14" s="20" t="s">
        <v>51</v>
      </c>
      <c r="D14" s="21">
        <v>25000000</v>
      </c>
      <c r="E14" s="21">
        <v>25000000</v>
      </c>
      <c r="F14" s="22">
        <f t="shared" ref="F14" si="2">E14-D14</f>
        <v>0</v>
      </c>
      <c r="G14" s="171"/>
      <c r="H14" s="175"/>
      <c r="I14" s="31" t="s">
        <v>1</v>
      </c>
      <c r="J14" s="21">
        <v>200000</v>
      </c>
      <c r="K14" s="21">
        <v>153100</v>
      </c>
      <c r="L14" s="22">
        <f t="shared" si="1"/>
        <v>-46900</v>
      </c>
    </row>
    <row r="15" spans="1:13" x14ac:dyDescent="0.3">
      <c r="G15" s="171"/>
      <c r="H15" s="173" t="s">
        <v>20</v>
      </c>
      <c r="I15" s="88" t="s">
        <v>62</v>
      </c>
      <c r="J15" s="89">
        <f>SUM(J16:J18)</f>
        <v>3800000</v>
      </c>
      <c r="K15" s="89">
        <f>SUM(K16:K18)</f>
        <v>1315400</v>
      </c>
      <c r="L15" s="90">
        <f t="shared" ref="L15:L20" si="3">K15-J15</f>
        <v>-2484600</v>
      </c>
    </row>
    <row r="16" spans="1:13" x14ac:dyDescent="0.3">
      <c r="G16" s="171"/>
      <c r="H16" s="174"/>
      <c r="I16" s="31" t="s">
        <v>46</v>
      </c>
      <c r="J16" s="21">
        <v>1500000</v>
      </c>
      <c r="K16" s="21">
        <v>0</v>
      </c>
      <c r="L16" s="22">
        <f t="shared" si="3"/>
        <v>-1500000</v>
      </c>
    </row>
    <row r="17" spans="1:12" x14ac:dyDescent="0.3">
      <c r="G17" s="171"/>
      <c r="H17" s="174"/>
      <c r="I17" s="31" t="s">
        <v>47</v>
      </c>
      <c r="J17" s="21">
        <v>1500000</v>
      </c>
      <c r="K17" s="21">
        <v>1010500</v>
      </c>
      <c r="L17" s="22">
        <f t="shared" si="3"/>
        <v>-489500</v>
      </c>
    </row>
    <row r="18" spans="1:12" x14ac:dyDescent="0.3">
      <c r="G18" s="172"/>
      <c r="H18" s="175"/>
      <c r="I18" s="98" t="s">
        <v>45</v>
      </c>
      <c r="J18" s="99">
        <v>800000</v>
      </c>
      <c r="K18" s="99">
        <v>304900</v>
      </c>
      <c r="L18" s="100">
        <f t="shared" si="3"/>
        <v>-495100</v>
      </c>
    </row>
    <row r="19" spans="1:12" x14ac:dyDescent="0.3">
      <c r="G19" s="170" t="s">
        <v>21</v>
      </c>
      <c r="H19" s="77" t="s">
        <v>70</v>
      </c>
      <c r="I19" s="77"/>
      <c r="J19" s="78">
        <f>J20</f>
        <v>25000000</v>
      </c>
      <c r="K19" s="78">
        <f>K20</f>
        <v>25000000</v>
      </c>
      <c r="L19" s="87">
        <f t="shared" si="3"/>
        <v>0</v>
      </c>
    </row>
    <row r="20" spans="1:12" x14ac:dyDescent="0.3">
      <c r="A20" s="94"/>
      <c r="F20" s="39"/>
      <c r="G20" s="171"/>
      <c r="H20" s="173" t="s">
        <v>22</v>
      </c>
      <c r="I20" s="91" t="s">
        <v>22</v>
      </c>
      <c r="J20" s="92">
        <f>SUM(J21:J21)</f>
        <v>25000000</v>
      </c>
      <c r="K20" s="92">
        <f>SUM(K21:K21)</f>
        <v>25000000</v>
      </c>
      <c r="L20" s="93">
        <f t="shared" si="3"/>
        <v>0</v>
      </c>
    </row>
    <row r="21" spans="1:12" x14ac:dyDescent="0.3">
      <c r="A21" s="94"/>
      <c r="F21" s="39"/>
      <c r="G21" s="172"/>
      <c r="H21" s="175"/>
      <c r="I21" s="31" t="s">
        <v>75</v>
      </c>
      <c r="J21" s="21">
        <v>25000000</v>
      </c>
      <c r="K21" s="21">
        <v>25000000</v>
      </c>
      <c r="L21" s="22"/>
    </row>
    <row r="22" spans="1:12" x14ac:dyDescent="0.3">
      <c r="A22" s="57"/>
      <c r="B22" s="51"/>
      <c r="C22" s="2"/>
      <c r="D22" s="3"/>
      <c r="E22" s="3"/>
      <c r="F22" s="80"/>
      <c r="G22" s="170" t="s">
        <v>23</v>
      </c>
      <c r="H22" s="77" t="s">
        <v>70</v>
      </c>
      <c r="I22" s="77"/>
      <c r="J22" s="78">
        <f>SUM(J23:J29)</f>
        <v>5852000</v>
      </c>
      <c r="K22" s="78">
        <f>SUM(K23:K29)</f>
        <v>0</v>
      </c>
      <c r="L22" s="87">
        <f>K22-J22</f>
        <v>-5852000</v>
      </c>
    </row>
    <row r="23" spans="1:12" x14ac:dyDescent="0.3">
      <c r="A23" s="94"/>
      <c r="F23" s="39"/>
      <c r="G23" s="171"/>
      <c r="H23" s="173" t="s">
        <v>23</v>
      </c>
      <c r="I23" s="31" t="s">
        <v>24</v>
      </c>
      <c r="J23" s="95">
        <v>1078000</v>
      </c>
      <c r="K23" s="95"/>
      <c r="L23" s="22">
        <f>K23-J23</f>
        <v>-1078000</v>
      </c>
    </row>
    <row r="24" spans="1:12" x14ac:dyDescent="0.3">
      <c r="A24" s="94"/>
      <c r="F24" s="39"/>
      <c r="G24" s="171"/>
      <c r="H24" s="174"/>
      <c r="I24" s="31" t="s">
        <v>52</v>
      </c>
      <c r="J24" s="95">
        <v>684000</v>
      </c>
      <c r="K24" s="95"/>
      <c r="L24" s="22">
        <f t="shared" ref="L24:L29" si="4">K24-J24</f>
        <v>-684000</v>
      </c>
    </row>
    <row r="25" spans="1:12" x14ac:dyDescent="0.3">
      <c r="A25" s="94"/>
      <c r="F25" s="39"/>
      <c r="G25" s="171"/>
      <c r="H25" s="174"/>
      <c r="I25" s="31" t="s">
        <v>53</v>
      </c>
      <c r="J25" s="95">
        <v>1320000</v>
      </c>
      <c r="K25" s="95"/>
      <c r="L25" s="22">
        <f t="shared" si="4"/>
        <v>-1320000</v>
      </c>
    </row>
    <row r="26" spans="1:12" ht="18" customHeight="1" x14ac:dyDescent="0.3">
      <c r="A26" s="94"/>
      <c r="F26" s="39"/>
      <c r="G26" s="171"/>
      <c r="H26" s="174"/>
      <c r="I26" s="31" t="s">
        <v>5</v>
      </c>
      <c r="J26" s="95">
        <v>700000</v>
      </c>
      <c r="K26" s="95"/>
      <c r="L26" s="22">
        <f t="shared" si="4"/>
        <v>-700000</v>
      </c>
    </row>
    <row r="27" spans="1:12" ht="18" customHeight="1" x14ac:dyDescent="0.3">
      <c r="A27" s="94"/>
      <c r="F27" s="39"/>
      <c r="G27" s="171"/>
      <c r="H27" s="174"/>
      <c r="I27" s="31" t="s">
        <v>49</v>
      </c>
      <c r="J27" s="95">
        <v>450000</v>
      </c>
      <c r="K27" s="95"/>
      <c r="L27" s="22">
        <f t="shared" si="4"/>
        <v>-450000</v>
      </c>
    </row>
    <row r="28" spans="1:12" ht="18" customHeight="1" x14ac:dyDescent="0.3">
      <c r="A28" s="94"/>
      <c r="F28" s="39"/>
      <c r="G28" s="171"/>
      <c r="H28" s="174"/>
      <c r="I28" s="31" t="s">
        <v>54</v>
      </c>
      <c r="J28" s="95">
        <v>900000</v>
      </c>
      <c r="K28" s="95"/>
      <c r="L28" s="22">
        <f t="shared" si="4"/>
        <v>-900000</v>
      </c>
    </row>
    <row r="29" spans="1:12" ht="18" customHeight="1" x14ac:dyDescent="0.3">
      <c r="A29" s="94"/>
      <c r="F29" s="39"/>
      <c r="G29" s="172"/>
      <c r="H29" s="175"/>
      <c r="I29" s="31" t="s">
        <v>55</v>
      </c>
      <c r="J29" s="95">
        <v>720000</v>
      </c>
      <c r="K29" s="95"/>
      <c r="L29" s="22">
        <f t="shared" si="4"/>
        <v>-720000</v>
      </c>
    </row>
    <row r="30" spans="1:12" ht="16.5" customHeight="1" x14ac:dyDescent="0.3">
      <c r="A30" s="94"/>
      <c r="F30" s="39"/>
      <c r="G30" s="170" t="s">
        <v>33</v>
      </c>
      <c r="H30" s="173" t="s">
        <v>33</v>
      </c>
      <c r="I30" s="31" t="s">
        <v>33</v>
      </c>
      <c r="J30" s="24">
        <v>2131000</v>
      </c>
      <c r="K30" s="24"/>
      <c r="L30" s="81"/>
    </row>
    <row r="31" spans="1:12" ht="17.25" thickBot="1" x14ac:dyDescent="0.35">
      <c r="A31" s="96"/>
      <c r="B31" s="97"/>
      <c r="C31" s="97"/>
      <c r="D31" s="97"/>
      <c r="E31" s="97"/>
      <c r="F31" s="44"/>
      <c r="G31" s="238"/>
      <c r="H31" s="239"/>
      <c r="I31" s="55" t="s">
        <v>66</v>
      </c>
      <c r="J31" s="47"/>
      <c r="K31" s="56">
        <v>1420506</v>
      </c>
      <c r="L31" s="48">
        <f>K31-J31</f>
        <v>1420506</v>
      </c>
    </row>
  </sheetData>
  <mergeCells count="24">
    <mergeCell ref="H23:H29"/>
    <mergeCell ref="G22:G29"/>
    <mergeCell ref="G30:G31"/>
    <mergeCell ref="H30:H31"/>
    <mergeCell ref="H9:H12"/>
    <mergeCell ref="H13:H14"/>
    <mergeCell ref="H15:H18"/>
    <mergeCell ref="G8:G18"/>
    <mergeCell ref="H20:H21"/>
    <mergeCell ref="G19:G21"/>
    <mergeCell ref="A7:C7"/>
    <mergeCell ref="G7:H7"/>
    <mergeCell ref="A8:A10"/>
    <mergeCell ref="B8:B10"/>
    <mergeCell ref="A4:F4"/>
    <mergeCell ref="G4:L4"/>
    <mergeCell ref="A5:C5"/>
    <mergeCell ref="D5:D6"/>
    <mergeCell ref="E5:E6"/>
    <mergeCell ref="F5:F6"/>
    <mergeCell ref="G5:I5"/>
    <mergeCell ref="J5:J6"/>
    <mergeCell ref="K5:K6"/>
    <mergeCell ref="L5:L6"/>
  </mergeCells>
  <phoneticPr fontId="2" type="noConversion"/>
  <pageMargins left="0.70866141732283472" right="0.70866141732283472" top="0.74803149606299213" bottom="0.39370078740157483" header="0.31496062992125984" footer="0.31496062992125984"/>
  <pageSetup paperSize="9" scale="8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5</vt:i4>
      </vt:variant>
      <vt:variant>
        <vt:lpstr>이름 지정된 범위</vt:lpstr>
      </vt:variant>
      <vt:variant>
        <vt:i4>6</vt:i4>
      </vt:variant>
    </vt:vector>
  </HeadingPairs>
  <TitlesOfParts>
    <vt:vector size="11" baseType="lpstr">
      <vt:lpstr>21년도 예산 총괄표</vt:lpstr>
      <vt:lpstr>자체</vt:lpstr>
      <vt:lpstr>근지</vt:lpstr>
      <vt:lpstr>20년도 결산총괄표</vt:lpstr>
      <vt:lpstr>자체사업</vt:lpstr>
      <vt:lpstr>근지!Print_Area</vt:lpstr>
      <vt:lpstr>자체!Print_Area</vt:lpstr>
      <vt:lpstr>자체사업!Print_Area</vt:lpstr>
      <vt:lpstr>근지!Print_Titles</vt:lpstr>
      <vt:lpstr>자체!Print_Titles</vt:lpstr>
      <vt:lpstr>자체사업!Print_Titles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cp:lastPrinted>2021-03-02T01:27:11Z</cp:lastPrinted>
  <dcterms:created xsi:type="dcterms:W3CDTF">2021-02-24T05:31:33Z</dcterms:created>
  <dcterms:modified xsi:type="dcterms:W3CDTF">2021-06-08T06:48:13Z</dcterms:modified>
</cp:coreProperties>
</file>