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20.254\wooridata\2021년\51. 계획 및 결과\"/>
    </mc:Choice>
  </mc:AlternateContent>
  <xr:revisionPtr revIDLastSave="0" documentId="8_{7CF321AB-5405-4C57-9CE6-AF934EB16BD9}" xr6:coauthVersionLast="47" xr6:coauthVersionMax="47" xr10:uidLastSave="{00000000-0000-0000-0000-000000000000}"/>
  <bookViews>
    <workbookView xWindow="-120" yWindow="-120" windowWidth="20730" windowHeight="11160" xr2:uid="{7D4A5EB6-48B9-4080-9501-F1746BA7313E}"/>
  </bookViews>
  <sheets>
    <sheet name="21년도 예산 총괄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1" l="1"/>
  <c r="N36" i="1"/>
  <c r="N35" i="1"/>
  <c r="N34" i="1"/>
  <c r="N33" i="1"/>
  <c r="N32" i="1"/>
  <c r="N31" i="1"/>
  <c r="N30" i="1"/>
  <c r="N29" i="1"/>
  <c r="N28" i="1"/>
  <c r="M27" i="1"/>
  <c r="N27" i="1" s="1"/>
  <c r="L27" i="1"/>
  <c r="K27" i="1"/>
  <c r="N26" i="1"/>
  <c r="N25" i="1"/>
  <c r="N24" i="1"/>
  <c r="M24" i="1"/>
  <c r="L24" i="1"/>
  <c r="K24" i="1"/>
  <c r="N23" i="1"/>
  <c r="N22" i="1"/>
  <c r="N21" i="1"/>
  <c r="N20" i="1"/>
  <c r="N19" i="1"/>
  <c r="M18" i="1"/>
  <c r="N18" i="1" s="1"/>
  <c r="L18" i="1"/>
  <c r="K18" i="1"/>
  <c r="N17" i="1"/>
  <c r="G17" i="1"/>
  <c r="N16" i="1"/>
  <c r="G16" i="1"/>
  <c r="M15" i="1"/>
  <c r="N15" i="1" s="1"/>
  <c r="L15" i="1"/>
  <c r="K15" i="1"/>
  <c r="G15" i="1"/>
  <c r="N14" i="1"/>
  <c r="G14" i="1"/>
  <c r="F14" i="1"/>
  <c r="E14" i="1"/>
  <c r="N13" i="1"/>
  <c r="G13" i="1"/>
  <c r="N12" i="1"/>
  <c r="G12" i="1"/>
  <c r="N11" i="1"/>
  <c r="G11" i="1"/>
  <c r="N10" i="1"/>
  <c r="G10" i="1"/>
  <c r="N9" i="1"/>
  <c r="G9" i="1"/>
  <c r="N8" i="1"/>
  <c r="M8" i="1"/>
  <c r="L8" i="1"/>
  <c r="K8" i="1"/>
  <c r="K7" i="1" s="1"/>
  <c r="K6" i="1" s="1"/>
  <c r="G8" i="1"/>
  <c r="M7" i="1"/>
  <c r="N7" i="1" s="1"/>
  <c r="N6" i="1" s="1"/>
  <c r="L7" i="1"/>
  <c r="F7" i="1"/>
  <c r="G7" i="1" s="1"/>
  <c r="G6" i="1" s="1"/>
  <c r="E7" i="1"/>
  <c r="D7" i="1"/>
  <c r="L6" i="1"/>
  <c r="F6" i="1"/>
  <c r="E6" i="1"/>
  <c r="D6" i="1"/>
  <c r="M6" i="1" l="1"/>
</calcChain>
</file>

<file path=xl/sharedStrings.xml><?xml version="1.0" encoding="utf-8"?>
<sst xmlns="http://schemas.openxmlformats.org/spreadsheetml/2006/main" count="77" uniqueCount="60">
  <si>
    <t xml:space="preserve"> </t>
    <phoneticPr fontId="2" type="noConversion"/>
  </si>
  <si>
    <t>사단법인 윌 2021년 세입. 세출 예산</t>
    <phoneticPr fontId="2" type="noConversion"/>
  </si>
  <si>
    <t>* 2021년도 추경 1차 예산 총괄표</t>
    <phoneticPr fontId="2" type="noConversion"/>
  </si>
  <si>
    <t>&lt; 2021년 4월 1차 추경&gt;</t>
    <phoneticPr fontId="2" type="noConversion"/>
  </si>
  <si>
    <t>(단위: 원)</t>
    <phoneticPr fontId="2" type="noConversion"/>
  </si>
  <si>
    <t>세                      입</t>
    <phoneticPr fontId="2" type="noConversion"/>
  </si>
  <si>
    <t>세                        출</t>
    <phoneticPr fontId="2" type="noConversion"/>
  </si>
  <si>
    <t>구분</t>
    <phoneticPr fontId="2" type="noConversion"/>
  </si>
  <si>
    <t>2020년 예산(A)</t>
    <phoneticPr fontId="2" type="noConversion"/>
  </si>
  <si>
    <t>2021년 예산(B)</t>
    <phoneticPr fontId="2" type="noConversion"/>
  </si>
  <si>
    <t>2021년 추경(C)</t>
    <phoneticPr fontId="2" type="noConversion"/>
  </si>
  <si>
    <t>증감(C-B)</t>
    <phoneticPr fontId="2" type="noConversion"/>
  </si>
  <si>
    <t>총      계</t>
    <phoneticPr fontId="2" type="noConversion"/>
  </si>
  <si>
    <t>자체</t>
    <phoneticPr fontId="2" type="noConversion"/>
  </si>
  <si>
    <t>소      계</t>
    <phoneticPr fontId="2" type="noConversion"/>
  </si>
  <si>
    <t>사무비</t>
    <phoneticPr fontId="2" type="noConversion"/>
  </si>
  <si>
    <t>자체사업</t>
    <phoneticPr fontId="2" type="noConversion"/>
  </si>
  <si>
    <t>회비</t>
    <phoneticPr fontId="2" type="noConversion"/>
  </si>
  <si>
    <t>인건비</t>
    <phoneticPr fontId="2" type="noConversion"/>
  </si>
  <si>
    <t>인건비 계</t>
    <phoneticPr fontId="2" type="noConversion"/>
  </si>
  <si>
    <t>후원금</t>
    <phoneticPr fontId="2" type="noConversion"/>
  </si>
  <si>
    <t>기본급</t>
    <phoneticPr fontId="2" type="noConversion"/>
  </si>
  <si>
    <t>잡수입</t>
    <phoneticPr fontId="2" type="noConversion"/>
  </si>
  <si>
    <t>제수당</t>
    <phoneticPr fontId="2" type="noConversion"/>
  </si>
  <si>
    <t>출연금</t>
    <phoneticPr fontId="2" type="noConversion"/>
  </si>
  <si>
    <t>사업주부담금</t>
    <phoneticPr fontId="2" type="noConversion"/>
  </si>
  <si>
    <t>전입금</t>
    <phoneticPr fontId="2" type="noConversion"/>
  </si>
  <si>
    <t>퇴직적립금</t>
    <phoneticPr fontId="2" type="noConversion"/>
  </si>
  <si>
    <t>이월금</t>
    <phoneticPr fontId="2" type="noConversion"/>
  </si>
  <si>
    <t>기타후생경비</t>
    <phoneticPr fontId="2" type="noConversion"/>
  </si>
  <si>
    <t>근로지원</t>
    <phoneticPr fontId="2" type="noConversion"/>
  </si>
  <si>
    <t>단순인건비</t>
    <phoneticPr fontId="2" type="noConversion"/>
  </si>
  <si>
    <t>근로지원인 지원사업</t>
    <phoneticPr fontId="2" type="noConversion"/>
  </si>
  <si>
    <t>서비스비용</t>
    <phoneticPr fontId="2" type="noConversion"/>
  </si>
  <si>
    <t>업무추진비</t>
    <phoneticPr fontId="2" type="noConversion"/>
  </si>
  <si>
    <t>업무추진비 계</t>
    <phoneticPr fontId="2" type="noConversion"/>
  </si>
  <si>
    <t>기관운영비</t>
    <phoneticPr fontId="2" type="noConversion"/>
  </si>
  <si>
    <t>승계이월금</t>
    <phoneticPr fontId="2" type="noConversion"/>
  </si>
  <si>
    <t>회의비</t>
    <phoneticPr fontId="2" type="noConversion"/>
  </si>
  <si>
    <t>운영비</t>
    <phoneticPr fontId="2" type="noConversion"/>
  </si>
  <si>
    <t>운영비 계</t>
    <phoneticPr fontId="2" type="noConversion"/>
  </si>
  <si>
    <t>여비</t>
    <phoneticPr fontId="2" type="noConversion"/>
  </si>
  <si>
    <t>공공요금</t>
    <phoneticPr fontId="2" type="noConversion"/>
  </si>
  <si>
    <t>제세공과금</t>
    <phoneticPr fontId="2" type="noConversion"/>
  </si>
  <si>
    <t>수용비및수수료</t>
    <phoneticPr fontId="2" type="noConversion"/>
  </si>
  <si>
    <t>시설장치유지비</t>
    <phoneticPr fontId="2" type="noConversion"/>
  </si>
  <si>
    <t>재산조성비</t>
    <phoneticPr fontId="2" type="noConversion"/>
  </si>
  <si>
    <t>자산취득비</t>
    <phoneticPr fontId="2" type="noConversion"/>
  </si>
  <si>
    <t>비품구입</t>
    <phoneticPr fontId="2" type="noConversion"/>
  </si>
  <si>
    <t>사업비</t>
    <phoneticPr fontId="2" type="noConversion"/>
  </si>
  <si>
    <t>근로지원사업</t>
    <phoneticPr fontId="2" type="noConversion"/>
  </si>
  <si>
    <t>동료상담</t>
    <phoneticPr fontId="2" type="noConversion"/>
  </si>
  <si>
    <t>자립생활프로그램</t>
    <phoneticPr fontId="2" type="noConversion"/>
  </si>
  <si>
    <t>장애인식개선</t>
    <phoneticPr fontId="2" type="noConversion"/>
  </si>
  <si>
    <t>단체연대</t>
    <phoneticPr fontId="2" type="noConversion"/>
  </si>
  <si>
    <t>문화여가</t>
    <phoneticPr fontId="2" type="noConversion"/>
  </si>
  <si>
    <t>탈시설모니터링</t>
    <phoneticPr fontId="2" type="noConversion"/>
  </si>
  <si>
    <t>근로지원인지원사업</t>
    <phoneticPr fontId="2" type="noConversion"/>
  </si>
  <si>
    <t>전출금</t>
    <phoneticPr fontId="2" type="noConversion"/>
  </si>
  <si>
    <t>예비비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</si>
</sst>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\(#,##0\)"/>
    <numFmt numFmtId="178" formatCode="#,##0_ 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176" fontId="0" fillId="2" borderId="7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76" fontId="0" fillId="2" borderId="6" xfId="0" applyNumberFormat="1" applyFill="1" applyBorder="1" applyAlignment="1">
      <alignment horizontal="right" vertical="center" shrinkToFit="1"/>
    </xf>
    <xf numFmtId="176" fontId="0" fillId="2" borderId="10" xfId="0" applyNumberFormat="1" applyFill="1" applyBorder="1" applyAlignment="1">
      <alignment horizontal="right" vertical="center" shrinkToFit="1"/>
    </xf>
    <xf numFmtId="0" fontId="0" fillId="0" borderId="11" xfId="0" applyBorder="1" applyAlignment="1">
      <alignment horizontal="center" vertical="center" shrinkToFit="1"/>
    </xf>
    <xf numFmtId="0" fontId="0" fillId="3" borderId="8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176" fontId="0" fillId="3" borderId="7" xfId="0" applyNumberFormat="1" applyFill="1" applyBorder="1">
      <alignment vertical="center"/>
    </xf>
    <xf numFmtId="177" fontId="0" fillId="3" borderId="9" xfId="0" applyNumberFormat="1" applyFill="1" applyBorder="1" applyAlignment="1">
      <alignment horizontal="right" vertical="center"/>
    </xf>
    <xf numFmtId="177" fontId="0" fillId="0" borderId="12" xfId="0" applyNumberFormat="1" applyBorder="1" applyAlignment="1">
      <alignment horizontal="center" vertical="center"/>
    </xf>
    <xf numFmtId="0" fontId="0" fillId="3" borderId="7" xfId="0" applyFill="1" applyBorder="1" applyAlignment="1">
      <alignment vertical="center" shrinkToFit="1"/>
    </xf>
    <xf numFmtId="176" fontId="0" fillId="3" borderId="7" xfId="0" applyNumberFormat="1" applyFill="1" applyBorder="1" applyAlignment="1">
      <alignment horizontal="right" vertical="center"/>
    </xf>
    <xf numFmtId="0" fontId="0" fillId="0" borderId="1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horizontal="left" vertical="center" shrinkToFit="1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7" fontId="0" fillId="0" borderId="9" xfId="0" applyNumberFormat="1" applyBorder="1" applyAlignment="1">
      <alignment horizontal="right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4" borderId="7" xfId="0" applyNumberFormat="1" applyFill="1" applyBorder="1" applyAlignment="1">
      <alignment horizontal="left" vertical="center"/>
    </xf>
    <xf numFmtId="176" fontId="0" fillId="4" borderId="7" xfId="0" applyNumberFormat="1" applyFill="1" applyBorder="1">
      <alignment vertical="center"/>
    </xf>
    <xf numFmtId="176" fontId="0" fillId="4" borderId="7" xfId="0" applyNumberFormat="1" applyFill="1" applyBorder="1" applyAlignment="1">
      <alignment horizontal="right" vertical="center"/>
    </xf>
    <xf numFmtId="177" fontId="0" fillId="4" borderId="9" xfId="0" applyNumberFormat="1" applyFill="1" applyBorder="1" applyAlignment="1">
      <alignment horizontal="right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left" vertical="center"/>
    </xf>
    <xf numFmtId="176" fontId="0" fillId="0" borderId="7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left" vertical="center" shrinkToFit="1"/>
    </xf>
    <xf numFmtId="177" fontId="0" fillId="3" borderId="9" xfId="0" applyNumberFormat="1" applyFill="1" applyBorder="1">
      <alignment vertical="center"/>
    </xf>
    <xf numFmtId="177" fontId="0" fillId="0" borderId="18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wrapText="1" shrinkToFit="1"/>
    </xf>
    <xf numFmtId="178" fontId="0" fillId="0" borderId="13" xfId="0" applyNumberFormat="1" applyBorder="1">
      <alignment vertical="center"/>
    </xf>
    <xf numFmtId="178" fontId="0" fillId="0" borderId="0" xfId="0" applyNumberFormat="1">
      <alignment vertical="center"/>
    </xf>
    <xf numFmtId="178" fontId="0" fillId="0" borderId="20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3" xfId="0" applyBorder="1" applyAlignment="1">
      <alignment vertical="center" shrinkToFit="1"/>
    </xf>
    <xf numFmtId="177" fontId="0" fillId="0" borderId="20" xfId="0" applyNumberFormat="1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 wrapText="1"/>
    </xf>
    <xf numFmtId="177" fontId="0" fillId="0" borderId="16" xfId="0" applyNumberFormat="1" applyBorder="1" applyAlignment="1">
      <alignment horizontal="center" vertical="center" wrapText="1"/>
    </xf>
    <xf numFmtId="176" fontId="0" fillId="0" borderId="7" xfId="0" quotePrefix="1" applyNumberFormat="1" applyBorder="1" applyAlignment="1">
      <alignment horizontal="right" vertical="center"/>
    </xf>
    <xf numFmtId="176" fontId="0" fillId="0" borderId="8" xfId="0" quotePrefix="1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center" vertical="center" wrapText="1"/>
    </xf>
    <xf numFmtId="176" fontId="0" fillId="0" borderId="15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left"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3" xfId="0" applyBorder="1" applyAlignment="1">
      <alignment horizontal="left" vertical="center" shrinkToFit="1"/>
    </xf>
    <xf numFmtId="176" fontId="0" fillId="0" borderId="23" xfId="0" applyNumberFormat="1" applyBorder="1">
      <alignment vertical="center"/>
    </xf>
    <xf numFmtId="177" fontId="0" fillId="0" borderId="24" xfId="0" applyNumberFormat="1" applyBorder="1">
      <alignment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left"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177" fontId="0" fillId="0" borderId="28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D0200-170A-4D00-8232-0887F834072F}">
  <sheetPr>
    <pageSetUpPr fitToPage="1"/>
  </sheetPr>
  <dimension ref="A1:N42"/>
  <sheetViews>
    <sheetView tabSelected="1" zoomScale="85" zoomScaleNormal="85" zoomScaleSheetLayoutView="100" workbookViewId="0">
      <selection activeCell="E3" sqref="E3"/>
    </sheetView>
  </sheetViews>
  <sheetFormatPr defaultRowHeight="16.5" x14ac:dyDescent="0.3"/>
  <cols>
    <col min="1" max="1" width="9" style="1" customWidth="1"/>
    <col min="2" max="2" width="12.375" style="1" customWidth="1"/>
    <col min="3" max="3" width="11.125" style="2" customWidth="1"/>
    <col min="4" max="4" width="14.5" style="3" customWidth="1"/>
    <col min="5" max="6" width="14" style="3" customWidth="1"/>
    <col min="7" max="7" width="14.5" style="5" customWidth="1"/>
    <col min="8" max="8" width="10.5" style="5" customWidth="1"/>
    <col min="9" max="9" width="11.75" style="6" customWidth="1"/>
    <col min="10" max="10" width="18.25" style="7" customWidth="1"/>
    <col min="11" max="13" width="14.5" style="3" customWidth="1"/>
    <col min="14" max="14" width="14.5" style="5" customWidth="1"/>
  </cols>
  <sheetData>
    <row r="1" spans="1:14" ht="26.25" customHeight="1" x14ac:dyDescent="0.3">
      <c r="A1" s="1" t="s">
        <v>0</v>
      </c>
      <c r="E1" s="4" t="s">
        <v>1</v>
      </c>
      <c r="F1" s="4"/>
    </row>
    <row r="2" spans="1:14" ht="20.25" x14ac:dyDescent="0.3">
      <c r="A2" s="8" t="s">
        <v>2</v>
      </c>
      <c r="M2" s="3" t="s">
        <v>3</v>
      </c>
    </row>
    <row r="3" spans="1:14" ht="17.25" thickBot="1" x14ac:dyDescent="0.35">
      <c r="N3" s="9" t="s">
        <v>4</v>
      </c>
    </row>
    <row r="4" spans="1:14" ht="25.5" customHeight="1" x14ac:dyDescent="0.3">
      <c r="A4" s="10" t="s">
        <v>5</v>
      </c>
      <c r="B4" s="11"/>
      <c r="C4" s="11"/>
      <c r="D4" s="11"/>
      <c r="E4" s="11"/>
      <c r="F4" s="11"/>
      <c r="G4" s="12"/>
      <c r="H4" s="10" t="s">
        <v>6</v>
      </c>
      <c r="I4" s="11"/>
      <c r="J4" s="11"/>
      <c r="K4" s="11"/>
      <c r="L4" s="11"/>
      <c r="M4" s="11"/>
      <c r="N4" s="12"/>
    </row>
    <row r="5" spans="1:14" ht="31.5" customHeight="1" x14ac:dyDescent="0.3">
      <c r="A5" s="13" t="s">
        <v>7</v>
      </c>
      <c r="B5" s="14"/>
      <c r="C5" s="15"/>
      <c r="D5" s="16" t="s">
        <v>8</v>
      </c>
      <c r="E5" s="16" t="s">
        <v>9</v>
      </c>
      <c r="F5" s="17" t="s">
        <v>10</v>
      </c>
      <c r="G5" s="18" t="s">
        <v>11</v>
      </c>
      <c r="H5" s="13" t="s">
        <v>7</v>
      </c>
      <c r="I5" s="14"/>
      <c r="J5" s="15"/>
      <c r="K5" s="16" t="s">
        <v>8</v>
      </c>
      <c r="L5" s="16" t="s">
        <v>9</v>
      </c>
      <c r="M5" s="17" t="s">
        <v>10</v>
      </c>
      <c r="N5" s="18" t="s">
        <v>11</v>
      </c>
    </row>
    <row r="6" spans="1:14" x14ac:dyDescent="0.3">
      <c r="A6" s="19" t="s">
        <v>12</v>
      </c>
      <c r="B6" s="20"/>
      <c r="C6" s="21"/>
      <c r="D6" s="22">
        <f>D7+D14</f>
        <v>50000000</v>
      </c>
      <c r="E6" s="22">
        <f>E7+E14</f>
        <v>1217640506</v>
      </c>
      <c r="F6" s="22">
        <f>F7+F14</f>
        <v>1576468070</v>
      </c>
      <c r="G6" s="23">
        <f>G7+G14</f>
        <v>358827564</v>
      </c>
      <c r="H6" s="19" t="s">
        <v>12</v>
      </c>
      <c r="I6" s="20"/>
      <c r="J6" s="21"/>
      <c r="K6" s="24">
        <f>K7+K24+K27+K37</f>
        <v>50000000</v>
      </c>
      <c r="L6" s="24">
        <f>L7+L24+L27+L37</f>
        <v>1217640506</v>
      </c>
      <c r="M6" s="24">
        <f>M7+M24+M27+M37+M36</f>
        <v>1576468070</v>
      </c>
      <c r="N6" s="25">
        <f>N7+N24+N27+N37+N36</f>
        <v>358827564</v>
      </c>
    </row>
    <row r="7" spans="1:14" x14ac:dyDescent="0.3">
      <c r="A7" s="26" t="s">
        <v>13</v>
      </c>
      <c r="B7" s="27" t="s">
        <v>14</v>
      </c>
      <c r="C7" s="28"/>
      <c r="D7" s="29">
        <f>SUM(D8:D17)</f>
        <v>50000000</v>
      </c>
      <c r="E7" s="29">
        <f>SUM(E8:E13)</f>
        <v>6580506</v>
      </c>
      <c r="F7" s="29">
        <f>SUM(F8:F13)</f>
        <v>69920506</v>
      </c>
      <c r="G7" s="30">
        <f>F7-E7</f>
        <v>63340000</v>
      </c>
      <c r="H7" s="31" t="s">
        <v>15</v>
      </c>
      <c r="I7" s="32" t="s">
        <v>14</v>
      </c>
      <c r="J7" s="32"/>
      <c r="K7" s="33">
        <f>K8+K15+K18</f>
        <v>17017000</v>
      </c>
      <c r="L7" s="33">
        <f>L8+L15+L18</f>
        <v>1201782031</v>
      </c>
      <c r="M7" s="33">
        <f>M8+M15+M18</f>
        <v>1491230808</v>
      </c>
      <c r="N7" s="30">
        <f>M7-L7</f>
        <v>289448777</v>
      </c>
    </row>
    <row r="8" spans="1:14" x14ac:dyDescent="0.3">
      <c r="A8" s="34"/>
      <c r="B8" s="35" t="s">
        <v>16</v>
      </c>
      <c r="C8" s="36" t="s">
        <v>17</v>
      </c>
      <c r="D8" s="37">
        <v>22600000</v>
      </c>
      <c r="E8" s="37">
        <v>3000000</v>
      </c>
      <c r="F8" s="38">
        <v>5400000</v>
      </c>
      <c r="G8" s="39">
        <f>F8-E8</f>
        <v>2400000</v>
      </c>
      <c r="H8" s="40"/>
      <c r="I8" s="41" t="s">
        <v>18</v>
      </c>
      <c r="J8" s="42" t="s">
        <v>19</v>
      </c>
      <c r="K8" s="43">
        <f>SUM(K9:K14)</f>
        <v>13017000</v>
      </c>
      <c r="L8" s="44">
        <f>SUM(L9:L14)</f>
        <v>1194792031</v>
      </c>
      <c r="M8" s="44">
        <f>SUM(M9:M14)</f>
        <v>1482340808</v>
      </c>
      <c r="N8" s="45">
        <f>M8-L8</f>
        <v>287548777</v>
      </c>
    </row>
    <row r="9" spans="1:14" x14ac:dyDescent="0.3">
      <c r="A9" s="34"/>
      <c r="B9" s="35"/>
      <c r="C9" s="36" t="s">
        <v>20</v>
      </c>
      <c r="D9" s="37"/>
      <c r="E9" s="37">
        <v>560000</v>
      </c>
      <c r="F9" s="38">
        <v>3000000</v>
      </c>
      <c r="G9" s="39">
        <f>F9-E9</f>
        <v>2440000</v>
      </c>
      <c r="H9" s="40"/>
      <c r="I9" s="46"/>
      <c r="J9" s="47" t="s">
        <v>21</v>
      </c>
      <c r="K9" s="48">
        <v>11000000</v>
      </c>
      <c r="L9" s="48">
        <v>1003000000</v>
      </c>
      <c r="M9" s="49">
        <v>1241280000</v>
      </c>
      <c r="N9" s="39">
        <f>M9-L9</f>
        <v>238280000</v>
      </c>
    </row>
    <row r="10" spans="1:14" x14ac:dyDescent="0.3">
      <c r="A10" s="34"/>
      <c r="B10" s="35"/>
      <c r="C10" s="36" t="s">
        <v>22</v>
      </c>
      <c r="D10" s="37">
        <v>2400000</v>
      </c>
      <c r="E10" s="37">
        <v>1600000</v>
      </c>
      <c r="F10" s="38">
        <v>40100000</v>
      </c>
      <c r="G10" s="39">
        <f t="shared" ref="G10:G17" si="0">F10-E10</f>
        <v>38500000</v>
      </c>
      <c r="H10" s="40"/>
      <c r="I10" s="46"/>
      <c r="J10" s="47" t="s">
        <v>23</v>
      </c>
      <c r="K10" s="48">
        <v>0</v>
      </c>
      <c r="L10" s="50">
        <v>4129000</v>
      </c>
      <c r="M10" s="51">
        <v>5869000</v>
      </c>
      <c r="N10" s="39">
        <f t="shared" ref="N10:N36" si="1">M10-L10</f>
        <v>1740000</v>
      </c>
    </row>
    <row r="11" spans="1:14" x14ac:dyDescent="0.3">
      <c r="A11" s="34"/>
      <c r="B11" s="35"/>
      <c r="C11" s="36" t="s">
        <v>24</v>
      </c>
      <c r="D11" s="37">
        <v>25000000</v>
      </c>
      <c r="E11" s="37"/>
      <c r="F11" s="38"/>
      <c r="G11" s="39">
        <f t="shared" si="0"/>
        <v>0</v>
      </c>
      <c r="H11" s="40"/>
      <c r="I11" s="46"/>
      <c r="J11" s="47" t="s">
        <v>25</v>
      </c>
      <c r="K11" s="48">
        <v>1100000</v>
      </c>
      <c r="L11" s="48">
        <v>102767161</v>
      </c>
      <c r="M11" s="49">
        <v>127224918</v>
      </c>
      <c r="N11" s="39">
        <f t="shared" si="1"/>
        <v>24457757</v>
      </c>
    </row>
    <row r="12" spans="1:14" x14ac:dyDescent="0.3">
      <c r="A12" s="34"/>
      <c r="B12" s="35"/>
      <c r="C12" s="36" t="s">
        <v>26</v>
      </c>
      <c r="D12" s="37"/>
      <c r="E12" s="37"/>
      <c r="F12" s="37">
        <v>20000000</v>
      </c>
      <c r="G12" s="39">
        <f t="shared" si="0"/>
        <v>20000000</v>
      </c>
      <c r="H12" s="40"/>
      <c r="I12" s="46"/>
      <c r="J12" s="47" t="s">
        <v>27</v>
      </c>
      <c r="K12" s="48">
        <v>917000</v>
      </c>
      <c r="L12" s="48">
        <v>83776670</v>
      </c>
      <c r="M12" s="49">
        <v>106847690</v>
      </c>
      <c r="N12" s="39">
        <f t="shared" si="1"/>
        <v>23071020</v>
      </c>
    </row>
    <row r="13" spans="1:14" x14ac:dyDescent="0.3">
      <c r="A13" s="52"/>
      <c r="B13" s="35"/>
      <c r="C13" s="36" t="s">
        <v>28</v>
      </c>
      <c r="D13" s="37"/>
      <c r="E13" s="37">
        <v>1420506</v>
      </c>
      <c r="F13" s="38">
        <v>1420506</v>
      </c>
      <c r="G13" s="39">
        <f t="shared" si="0"/>
        <v>0</v>
      </c>
      <c r="H13" s="40"/>
      <c r="I13" s="46"/>
      <c r="J13" s="47" t="s">
        <v>29</v>
      </c>
      <c r="K13" s="37"/>
      <c r="L13" s="37">
        <v>596000</v>
      </c>
      <c r="M13" s="38">
        <v>596000</v>
      </c>
      <c r="N13" s="39">
        <f t="shared" si="1"/>
        <v>0</v>
      </c>
    </row>
    <row r="14" spans="1:14" ht="16.5" customHeight="1" x14ac:dyDescent="0.3">
      <c r="A14" s="53" t="s">
        <v>30</v>
      </c>
      <c r="B14" s="54" t="s">
        <v>14</v>
      </c>
      <c r="C14" s="55"/>
      <c r="D14" s="29"/>
      <c r="E14" s="29">
        <f>SUM(E15:E17)</f>
        <v>1211060000</v>
      </c>
      <c r="F14" s="29">
        <f>SUM(F15:F17)</f>
        <v>1506547564</v>
      </c>
      <c r="G14" s="56">
        <f>F14-E14</f>
        <v>295487564</v>
      </c>
      <c r="H14" s="40"/>
      <c r="I14" s="57"/>
      <c r="J14" s="47" t="s">
        <v>31</v>
      </c>
      <c r="K14" s="37"/>
      <c r="L14" s="37">
        <v>523200</v>
      </c>
      <c r="M14" s="38">
        <v>523200</v>
      </c>
      <c r="N14" s="39">
        <f t="shared" si="1"/>
        <v>0</v>
      </c>
    </row>
    <row r="15" spans="1:14" ht="19.5" customHeight="1" x14ac:dyDescent="0.3">
      <c r="A15" s="58"/>
      <c r="B15" s="59" t="s">
        <v>32</v>
      </c>
      <c r="C15" s="36" t="s">
        <v>33</v>
      </c>
      <c r="D15" s="37"/>
      <c r="E15" s="37">
        <v>1200960000</v>
      </c>
      <c r="F15" s="38">
        <v>1467840000</v>
      </c>
      <c r="G15" s="39">
        <f t="shared" si="0"/>
        <v>266880000</v>
      </c>
      <c r="H15" s="40"/>
      <c r="I15" s="41" t="s">
        <v>34</v>
      </c>
      <c r="J15" s="42" t="s">
        <v>35</v>
      </c>
      <c r="K15" s="43">
        <f>SUM(K16:K17)</f>
        <v>0</v>
      </c>
      <c r="L15" s="43">
        <f>SUM(L16:L17)</f>
        <v>2000000</v>
      </c>
      <c r="M15" s="43">
        <f>SUM(M16:M17)</f>
        <v>2500000</v>
      </c>
      <c r="N15" s="45">
        <f>M15-L15</f>
        <v>500000</v>
      </c>
    </row>
    <row r="16" spans="1:14" ht="16.5" customHeight="1" x14ac:dyDescent="0.3">
      <c r="A16" s="58"/>
      <c r="B16" s="60"/>
      <c r="C16" s="36" t="s">
        <v>22</v>
      </c>
      <c r="D16" s="37"/>
      <c r="E16" s="37">
        <v>100000</v>
      </c>
      <c r="F16" s="38">
        <v>200000</v>
      </c>
      <c r="G16" s="39">
        <f t="shared" si="0"/>
        <v>100000</v>
      </c>
      <c r="H16" s="40"/>
      <c r="I16" s="46"/>
      <c r="J16" s="47" t="s">
        <v>36</v>
      </c>
      <c r="K16" s="37"/>
      <c r="L16" s="37">
        <v>1500000</v>
      </c>
      <c r="M16" s="38">
        <v>2000000</v>
      </c>
      <c r="N16" s="39">
        <f t="shared" si="1"/>
        <v>500000</v>
      </c>
    </row>
    <row r="17" spans="1:14" x14ac:dyDescent="0.3">
      <c r="A17" s="61"/>
      <c r="B17" s="62"/>
      <c r="C17" s="36" t="s">
        <v>37</v>
      </c>
      <c r="D17" s="37"/>
      <c r="E17" s="37">
        <v>10000000</v>
      </c>
      <c r="F17" s="38">
        <v>38507564</v>
      </c>
      <c r="G17" s="39">
        <f t="shared" si="0"/>
        <v>28507564</v>
      </c>
      <c r="H17" s="40"/>
      <c r="I17" s="57"/>
      <c r="J17" s="47" t="s">
        <v>38</v>
      </c>
      <c r="K17" s="37"/>
      <c r="L17" s="37">
        <v>500000</v>
      </c>
      <c r="M17" s="38">
        <v>500000</v>
      </c>
      <c r="N17" s="39">
        <f t="shared" si="1"/>
        <v>0</v>
      </c>
    </row>
    <row r="18" spans="1:14" x14ac:dyDescent="0.3">
      <c r="A18" s="63"/>
      <c r="B18" s="64"/>
      <c r="C18" s="64"/>
      <c r="D18" s="64"/>
      <c r="E18" s="64"/>
      <c r="F18" s="64"/>
      <c r="G18" s="65"/>
      <c r="H18" s="40"/>
      <c r="I18" s="41" t="s">
        <v>39</v>
      </c>
      <c r="J18" s="42" t="s">
        <v>40</v>
      </c>
      <c r="K18" s="43">
        <f>SUM(K19:K23)</f>
        <v>4000000</v>
      </c>
      <c r="L18" s="43">
        <f>SUM(L19:L23)</f>
        <v>4990000</v>
      </c>
      <c r="M18" s="43">
        <f>SUM(M19:M23)</f>
        <v>6390000</v>
      </c>
      <c r="N18" s="45">
        <f>M18-L18</f>
        <v>1400000</v>
      </c>
    </row>
    <row r="19" spans="1:14" x14ac:dyDescent="0.3">
      <c r="A19" s="63"/>
      <c r="B19" s="64"/>
      <c r="C19" s="64"/>
      <c r="D19" s="64"/>
      <c r="E19" s="64"/>
      <c r="F19" s="64"/>
      <c r="G19" s="65"/>
      <c r="H19" s="40"/>
      <c r="I19" s="46"/>
      <c r="J19" s="47" t="s">
        <v>41</v>
      </c>
      <c r="K19" s="37"/>
      <c r="L19" s="37">
        <v>120000</v>
      </c>
      <c r="M19" s="38">
        <v>120000</v>
      </c>
      <c r="N19" s="39">
        <f t="shared" si="1"/>
        <v>0</v>
      </c>
    </row>
    <row r="20" spans="1:14" x14ac:dyDescent="0.3">
      <c r="A20" s="63"/>
      <c r="B20" s="64"/>
      <c r="C20" s="64"/>
      <c r="D20" s="64"/>
      <c r="E20" s="64"/>
      <c r="F20" s="64"/>
      <c r="G20" s="65"/>
      <c r="H20" s="40"/>
      <c r="I20" s="46"/>
      <c r="J20" s="47" t="s">
        <v>42</v>
      </c>
      <c r="K20" s="37">
        <v>1500000</v>
      </c>
      <c r="L20" s="37">
        <v>1400000</v>
      </c>
      <c r="M20" s="38">
        <v>1600000</v>
      </c>
      <c r="N20" s="39">
        <f t="shared" si="1"/>
        <v>200000</v>
      </c>
    </row>
    <row r="21" spans="1:14" s="64" customFormat="1" x14ac:dyDescent="0.3">
      <c r="A21" s="63"/>
      <c r="G21" s="65"/>
      <c r="H21" s="40"/>
      <c r="I21" s="46"/>
      <c r="J21" s="66" t="s">
        <v>43</v>
      </c>
      <c r="K21" s="66">
        <v>1500000</v>
      </c>
      <c r="L21" s="66">
        <v>700000</v>
      </c>
      <c r="M21" s="67">
        <v>1000000</v>
      </c>
      <c r="N21" s="39">
        <f t="shared" si="1"/>
        <v>300000</v>
      </c>
    </row>
    <row r="22" spans="1:14" s="64" customFormat="1" x14ac:dyDescent="0.3">
      <c r="A22" s="68"/>
      <c r="B22" s="1"/>
      <c r="C22" s="2"/>
      <c r="D22" s="3"/>
      <c r="E22" s="3"/>
      <c r="F22" s="3"/>
      <c r="G22" s="69"/>
      <c r="H22" s="40"/>
      <c r="I22" s="46"/>
      <c r="J22" s="66" t="s">
        <v>44</v>
      </c>
      <c r="K22" s="66">
        <v>1000000</v>
      </c>
      <c r="L22" s="66">
        <v>2650000</v>
      </c>
      <c r="M22" s="67">
        <v>3550000</v>
      </c>
      <c r="N22" s="39">
        <f t="shared" si="1"/>
        <v>900000</v>
      </c>
    </row>
    <row r="23" spans="1:14" s="64" customFormat="1" x14ac:dyDescent="0.3">
      <c r="A23" s="68"/>
      <c r="B23" s="1"/>
      <c r="C23" s="2"/>
      <c r="D23" s="3"/>
      <c r="E23" s="3"/>
      <c r="F23" s="3"/>
      <c r="G23" s="69"/>
      <c r="H23" s="70"/>
      <c r="I23" s="57"/>
      <c r="J23" s="66" t="s">
        <v>45</v>
      </c>
      <c r="K23" s="66">
        <v>0</v>
      </c>
      <c r="L23" s="66">
        <v>120000</v>
      </c>
      <c r="M23" s="67">
        <v>120000</v>
      </c>
      <c r="N23" s="39">
        <f t="shared" si="1"/>
        <v>0</v>
      </c>
    </row>
    <row r="24" spans="1:14" s="64" customFormat="1" x14ac:dyDescent="0.3">
      <c r="A24" s="63"/>
      <c r="G24" s="65"/>
      <c r="H24" s="31" t="s">
        <v>46</v>
      </c>
      <c r="I24" s="32" t="s">
        <v>14</v>
      </c>
      <c r="J24" s="32"/>
      <c r="K24" s="33">
        <f>SUM(K25:K26)</f>
        <v>25000000</v>
      </c>
      <c r="L24" s="33">
        <f>L25</f>
        <v>2200000</v>
      </c>
      <c r="M24" s="33">
        <f>M25</f>
        <v>3500000</v>
      </c>
      <c r="N24" s="30">
        <f>M24-L24</f>
        <v>1300000</v>
      </c>
    </row>
    <row r="25" spans="1:14" s="64" customFormat="1" x14ac:dyDescent="0.3">
      <c r="A25" s="63"/>
      <c r="G25" s="65"/>
      <c r="H25" s="40"/>
      <c r="I25" s="41" t="s">
        <v>47</v>
      </c>
      <c r="J25" s="47" t="s">
        <v>48</v>
      </c>
      <c r="K25" s="37">
        <v>0</v>
      </c>
      <c r="L25" s="37">
        <v>2200000</v>
      </c>
      <c r="M25" s="38">
        <v>3500000</v>
      </c>
      <c r="N25" s="39">
        <f t="shared" si="1"/>
        <v>1300000</v>
      </c>
    </row>
    <row r="26" spans="1:14" s="64" customFormat="1" x14ac:dyDescent="0.3">
      <c r="A26" s="63"/>
      <c r="G26" s="65"/>
      <c r="H26" s="70"/>
      <c r="I26" s="57"/>
      <c r="J26" s="47" t="s">
        <v>24</v>
      </c>
      <c r="K26" s="37">
        <v>25000000</v>
      </c>
      <c r="L26" s="37"/>
      <c r="M26" s="38"/>
      <c r="N26" s="39">
        <f t="shared" si="1"/>
        <v>0</v>
      </c>
    </row>
    <row r="27" spans="1:14" s="64" customFormat="1" x14ac:dyDescent="0.3">
      <c r="A27" s="68"/>
      <c r="B27" s="1"/>
      <c r="C27" s="2"/>
      <c r="D27" s="3"/>
      <c r="E27" s="3"/>
      <c r="F27" s="3"/>
      <c r="G27" s="69"/>
      <c r="H27" s="31" t="s">
        <v>49</v>
      </c>
      <c r="I27" s="32" t="s">
        <v>14</v>
      </c>
      <c r="J27" s="32"/>
      <c r="K27" s="33">
        <f>SUM(K28:K34)</f>
        <v>5852000</v>
      </c>
      <c r="L27" s="33">
        <f>SUM(L28:L34)</f>
        <v>10982000</v>
      </c>
      <c r="M27" s="33">
        <f>SUM(M28:M35)</f>
        <v>53858000</v>
      </c>
      <c r="N27" s="30">
        <f>M27-L27</f>
        <v>42876000</v>
      </c>
    </row>
    <row r="28" spans="1:14" s="64" customFormat="1" x14ac:dyDescent="0.3">
      <c r="A28" s="68"/>
      <c r="B28" s="1"/>
      <c r="C28" s="2"/>
      <c r="D28" s="3"/>
      <c r="E28" s="3"/>
      <c r="F28" s="3"/>
      <c r="G28" s="69"/>
      <c r="H28" s="40"/>
      <c r="I28" s="71" t="s">
        <v>49</v>
      </c>
      <c r="J28" s="47" t="s">
        <v>50</v>
      </c>
      <c r="K28" s="48">
        <v>1078000</v>
      </c>
      <c r="L28" s="48">
        <v>8982000</v>
      </c>
      <c r="M28" s="49">
        <v>10958000</v>
      </c>
      <c r="N28" s="39">
        <f t="shared" si="1"/>
        <v>1976000</v>
      </c>
    </row>
    <row r="29" spans="1:14" s="64" customFormat="1" x14ac:dyDescent="0.3">
      <c r="A29" s="63"/>
      <c r="G29" s="65"/>
      <c r="H29" s="40"/>
      <c r="I29" s="72"/>
      <c r="J29" s="47" t="s">
        <v>51</v>
      </c>
      <c r="K29" s="48">
        <v>684000</v>
      </c>
      <c r="L29" s="48">
        <v>150000</v>
      </c>
      <c r="M29" s="49">
        <v>300000</v>
      </c>
      <c r="N29" s="39">
        <f t="shared" si="1"/>
        <v>150000</v>
      </c>
    </row>
    <row r="30" spans="1:14" s="64" customFormat="1" x14ac:dyDescent="0.3">
      <c r="A30" s="63"/>
      <c r="G30" s="65"/>
      <c r="H30" s="40"/>
      <c r="I30" s="72"/>
      <c r="J30" s="36" t="s">
        <v>52</v>
      </c>
      <c r="K30" s="48">
        <v>1320000</v>
      </c>
      <c r="L30" s="48">
        <v>400000</v>
      </c>
      <c r="M30" s="49">
        <v>900000</v>
      </c>
      <c r="N30" s="39">
        <f t="shared" si="1"/>
        <v>500000</v>
      </c>
    </row>
    <row r="31" spans="1:14" s="64" customFormat="1" x14ac:dyDescent="0.3">
      <c r="A31" s="63"/>
      <c r="G31" s="65"/>
      <c r="H31" s="40"/>
      <c r="I31" s="72"/>
      <c r="J31" s="47" t="s">
        <v>53</v>
      </c>
      <c r="K31" s="48">
        <v>700000</v>
      </c>
      <c r="L31" s="48">
        <v>600000</v>
      </c>
      <c r="M31" s="49">
        <v>600000</v>
      </c>
      <c r="N31" s="39">
        <f t="shared" si="1"/>
        <v>0</v>
      </c>
    </row>
    <row r="32" spans="1:14" s="64" customFormat="1" x14ac:dyDescent="0.3">
      <c r="A32" s="63"/>
      <c r="G32" s="65"/>
      <c r="H32" s="40"/>
      <c r="I32" s="72"/>
      <c r="J32" s="47" t="s">
        <v>54</v>
      </c>
      <c r="K32" s="48">
        <v>450000</v>
      </c>
      <c r="L32" s="48">
        <v>600000</v>
      </c>
      <c r="M32" s="49">
        <v>600000</v>
      </c>
      <c r="N32" s="39">
        <f t="shared" si="1"/>
        <v>0</v>
      </c>
    </row>
    <row r="33" spans="1:14" s="64" customFormat="1" x14ac:dyDescent="0.3">
      <c r="A33" s="68"/>
      <c r="B33" s="1"/>
      <c r="C33" s="2"/>
      <c r="D33" s="3"/>
      <c r="E33" s="3"/>
      <c r="F33" s="3"/>
      <c r="G33" s="69"/>
      <c r="H33" s="40"/>
      <c r="I33" s="72"/>
      <c r="J33" s="47" t="s">
        <v>55</v>
      </c>
      <c r="K33" s="48">
        <v>900000</v>
      </c>
      <c r="L33" s="73">
        <v>250000</v>
      </c>
      <c r="M33" s="74">
        <v>600000</v>
      </c>
      <c r="N33" s="39">
        <f t="shared" si="1"/>
        <v>350000</v>
      </c>
    </row>
    <row r="34" spans="1:14" s="64" customFormat="1" x14ac:dyDescent="0.3">
      <c r="A34" s="68"/>
      <c r="B34" s="1"/>
      <c r="C34" s="2"/>
      <c r="D34" s="3"/>
      <c r="E34" s="3"/>
      <c r="F34" s="3"/>
      <c r="G34" s="69"/>
      <c r="H34" s="40"/>
      <c r="I34" s="72"/>
      <c r="J34" s="36" t="s">
        <v>56</v>
      </c>
      <c r="K34" s="48">
        <v>720000</v>
      </c>
      <c r="L34" s="48"/>
      <c r="M34" s="49"/>
      <c r="N34" s="39">
        <f t="shared" si="1"/>
        <v>0</v>
      </c>
    </row>
    <row r="35" spans="1:14" s="64" customFormat="1" x14ac:dyDescent="0.3">
      <c r="A35" s="68"/>
      <c r="B35" s="1"/>
      <c r="C35" s="2"/>
      <c r="D35" s="3"/>
      <c r="E35" s="3"/>
      <c r="F35" s="3"/>
      <c r="G35" s="69"/>
      <c r="H35" s="70"/>
      <c r="I35" s="75"/>
      <c r="J35" s="36" t="s">
        <v>57</v>
      </c>
      <c r="K35" s="76"/>
      <c r="L35" s="76"/>
      <c r="M35" s="77">
        <v>39900000</v>
      </c>
      <c r="N35" s="39">
        <f t="shared" si="1"/>
        <v>39900000</v>
      </c>
    </row>
    <row r="36" spans="1:14" s="64" customFormat="1" x14ac:dyDescent="0.3">
      <c r="A36" s="68"/>
      <c r="B36" s="1"/>
      <c r="C36" s="2"/>
      <c r="D36" s="3"/>
      <c r="E36" s="3"/>
      <c r="F36" s="3"/>
      <c r="G36" s="69"/>
      <c r="H36" s="78" t="s">
        <v>58</v>
      </c>
      <c r="I36" s="79" t="s">
        <v>58</v>
      </c>
      <c r="J36" s="80" t="s">
        <v>58</v>
      </c>
      <c r="K36" s="76"/>
      <c r="L36" s="76"/>
      <c r="M36" s="77">
        <v>20000000</v>
      </c>
      <c r="N36" s="39">
        <f t="shared" si="1"/>
        <v>20000000</v>
      </c>
    </row>
    <row r="37" spans="1:14" ht="17.25" thickBot="1" x14ac:dyDescent="0.35">
      <c r="A37" s="81"/>
      <c r="B37" s="82"/>
      <c r="C37" s="83"/>
      <c r="D37" s="84"/>
      <c r="E37" s="84"/>
      <c r="F37" s="84"/>
      <c r="G37" s="85"/>
      <c r="H37" s="86" t="s">
        <v>59</v>
      </c>
      <c r="I37" s="87" t="s">
        <v>59</v>
      </c>
      <c r="J37" s="88" t="s">
        <v>59</v>
      </c>
      <c r="K37" s="89">
        <v>2131000</v>
      </c>
      <c r="L37" s="89">
        <v>2676475</v>
      </c>
      <c r="M37" s="90">
        <v>7879262</v>
      </c>
      <c r="N37" s="91">
        <f>M37-L37</f>
        <v>5202787</v>
      </c>
    </row>
    <row r="39" spans="1:14" x14ac:dyDescent="0.3">
      <c r="H39" s="9"/>
      <c r="K39" s="92"/>
      <c r="L39" s="92"/>
      <c r="M39" s="92"/>
      <c r="N39" s="9"/>
    </row>
    <row r="40" spans="1:14" x14ac:dyDescent="0.3">
      <c r="H40" s="9"/>
      <c r="K40" s="92"/>
      <c r="L40" s="92"/>
      <c r="M40" s="92"/>
      <c r="N40" s="9"/>
    </row>
    <row r="41" spans="1:14" x14ac:dyDescent="0.3">
      <c r="H41" s="9"/>
      <c r="K41" s="92"/>
      <c r="L41" s="92"/>
      <c r="M41" s="92"/>
      <c r="N41" s="9"/>
    </row>
    <row r="42" spans="1:14" x14ac:dyDescent="0.3">
      <c r="H42" s="9"/>
      <c r="K42" s="92"/>
      <c r="L42" s="92"/>
      <c r="M42" s="92"/>
      <c r="N42" s="9"/>
    </row>
  </sheetData>
  <mergeCells count="18">
    <mergeCell ref="H24:H26"/>
    <mergeCell ref="I25:I26"/>
    <mergeCell ref="H27:H35"/>
    <mergeCell ref="I28:I35"/>
    <mergeCell ref="A7:A13"/>
    <mergeCell ref="H7:H23"/>
    <mergeCell ref="B8:B13"/>
    <mergeCell ref="I8:I14"/>
    <mergeCell ref="A14:A17"/>
    <mergeCell ref="B15:B17"/>
    <mergeCell ref="I15:I17"/>
    <mergeCell ref="I18:I23"/>
    <mergeCell ref="A4:G4"/>
    <mergeCell ref="H4:N4"/>
    <mergeCell ref="A5:C5"/>
    <mergeCell ref="H5:J5"/>
    <mergeCell ref="A6:C6"/>
    <mergeCell ref="H6:J6"/>
  </mergeCells>
  <phoneticPr fontId="2" type="noConversion"/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21년도 예산 총괄표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2021-06-27T07:26:06Z</dcterms:created>
  <dcterms:modified xsi:type="dcterms:W3CDTF">2021-06-27T07:26:18Z</dcterms:modified>
</cp:coreProperties>
</file>