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e43c18feb96a5/법인 ACCOUNT/예결산 관련/홈페이지 공개용/"/>
    </mc:Choice>
  </mc:AlternateContent>
  <xr:revisionPtr revIDLastSave="96" documentId="13_ncr:1_{2C1FF47A-02DF-4115-94FC-5712C0FF9676}" xr6:coauthVersionLast="47" xr6:coauthVersionMax="47" xr10:uidLastSave="{5E45028D-E56D-40ED-AC82-A5B536F370AA}"/>
  <bookViews>
    <workbookView xWindow="810" yWindow="-120" windowWidth="28110" windowHeight="16440" xr2:uid="{E7754EE4-8603-4858-8BAC-1DC32D2F5AF8}"/>
  </bookViews>
  <sheets>
    <sheet name="22년도 예산 총괄표" sheetId="16" r:id="rId1"/>
    <sheet name="21년도 결산 총괄표-수정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24" l="1"/>
  <c r="L28" i="24"/>
  <c r="L27" i="24"/>
  <c r="K26" i="24"/>
  <c r="L26" i="24" s="1"/>
  <c r="J26" i="24"/>
  <c r="L25" i="24"/>
  <c r="K24" i="24"/>
  <c r="L24" i="24" s="1"/>
  <c r="J24" i="24"/>
  <c r="L23" i="24"/>
  <c r="L22" i="24"/>
  <c r="L21" i="24"/>
  <c r="L20" i="24"/>
  <c r="L19" i="24"/>
  <c r="K18" i="24"/>
  <c r="L18" i="24" s="1"/>
  <c r="J18" i="24"/>
  <c r="L17" i="24"/>
  <c r="L16" i="24"/>
  <c r="F16" i="24"/>
  <c r="L15" i="24"/>
  <c r="K15" i="24"/>
  <c r="J15" i="24"/>
  <c r="F15" i="24"/>
  <c r="L14" i="24"/>
  <c r="F14" i="24"/>
  <c r="L13" i="24"/>
  <c r="E13" i="24"/>
  <c r="F13" i="24" s="1"/>
  <c r="D13" i="24"/>
  <c r="L12" i="24"/>
  <c r="F12" i="24"/>
  <c r="L11" i="24"/>
  <c r="F11" i="24"/>
  <c r="L10" i="24"/>
  <c r="F10" i="24"/>
  <c r="L9" i="24"/>
  <c r="F9" i="24"/>
  <c r="K8" i="24"/>
  <c r="L8" i="24" s="1"/>
  <c r="J8" i="24"/>
  <c r="F8" i="24"/>
  <c r="K7" i="24"/>
  <c r="L7" i="24" s="1"/>
  <c r="J7" i="24"/>
  <c r="J6" i="24" s="1"/>
  <c r="E7" i="24"/>
  <c r="E6" i="24" s="1"/>
  <c r="D7" i="24"/>
  <c r="D6" i="24"/>
  <c r="F7" i="24" l="1"/>
  <c r="F6" i="24" s="1"/>
  <c r="K6" i="24"/>
  <c r="L6" i="24" s="1"/>
  <c r="K7" i="16"/>
  <c r="E6" i="16"/>
  <c r="E7" i="16"/>
  <c r="E14" i="16"/>
  <c r="K8" i="16"/>
  <c r="J6" i="16"/>
  <c r="K18" i="16"/>
  <c r="L25" i="16"/>
  <c r="L24" i="16"/>
  <c r="L23" i="16"/>
  <c r="L30" i="16" l="1"/>
  <c r="L29" i="16"/>
  <c r="K28" i="16"/>
  <c r="K6" i="16" s="1"/>
  <c r="N6" i="16" s="1"/>
  <c r="J28" i="16"/>
  <c r="L27" i="16"/>
  <c r="K26" i="16"/>
  <c r="J26" i="16"/>
  <c r="L22" i="16"/>
  <c r="L21" i="16"/>
  <c r="L20" i="16"/>
  <c r="L19" i="16"/>
  <c r="J18" i="16"/>
  <c r="L17" i="16"/>
  <c r="L16" i="16"/>
  <c r="F17" i="16"/>
  <c r="K15" i="16"/>
  <c r="J15" i="16"/>
  <c r="F16" i="16"/>
  <c r="L14" i="16"/>
  <c r="F15" i="16"/>
  <c r="L13" i="16"/>
  <c r="D14" i="16"/>
  <c r="L12" i="16"/>
  <c r="F13" i="16"/>
  <c r="L11" i="16"/>
  <c r="F11" i="16"/>
  <c r="L10" i="16"/>
  <c r="F10" i="16"/>
  <c r="L9" i="16"/>
  <c r="F9" i="16"/>
  <c r="J8" i="16"/>
  <c r="F8" i="16"/>
  <c r="D7" i="16"/>
  <c r="D6" i="16" s="1"/>
  <c r="F14" i="16" l="1"/>
  <c r="L26" i="16"/>
  <c r="L8" i="16"/>
  <c r="L28" i="16"/>
  <c r="J7" i="16"/>
  <c r="L18" i="16"/>
  <c r="F7" i="16"/>
  <c r="F6" i="16" s="1"/>
  <c r="L15" i="16"/>
  <c r="L6" i="16" l="1"/>
  <c r="L7" i="16"/>
</calcChain>
</file>

<file path=xl/sharedStrings.xml><?xml version="1.0" encoding="utf-8"?>
<sst xmlns="http://schemas.openxmlformats.org/spreadsheetml/2006/main" count="138" uniqueCount="58">
  <si>
    <t>이월금</t>
    <phoneticPr fontId="2" type="noConversion"/>
  </si>
  <si>
    <t>회의비</t>
    <phoneticPr fontId="2" type="noConversion"/>
  </si>
  <si>
    <t xml:space="preserve"> </t>
    <phoneticPr fontId="2" type="noConversion"/>
  </si>
  <si>
    <t>(단위: 원)</t>
    <phoneticPr fontId="2" type="noConversion"/>
  </si>
  <si>
    <t>세                      입</t>
    <phoneticPr fontId="2" type="noConversion"/>
  </si>
  <si>
    <t>세                        출</t>
    <phoneticPr fontId="2" type="noConversion"/>
  </si>
  <si>
    <t>구분</t>
    <phoneticPr fontId="2" type="noConversion"/>
  </si>
  <si>
    <t>증감(B-A)</t>
    <phoneticPr fontId="2" type="noConversion"/>
  </si>
  <si>
    <t>총      계</t>
    <phoneticPr fontId="2" type="noConversion"/>
  </si>
  <si>
    <t>소      계</t>
    <phoneticPr fontId="2" type="noConversion"/>
  </si>
  <si>
    <t>사무비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</si>
  <si>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</si>
  <si>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</si>
  <si>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</si>
  <si>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재산조성비</t>
    <phoneticPr fontId="2" type="noConversion"/>
  </si>
  <si>
    <t>자산취득비</t>
    <phoneticPr fontId="2" type="noConversion"/>
  </si>
  <si>
    <t>사업비</t>
    <phoneticPr fontId="2" type="noConversion"/>
  </si>
  <si>
    <t>근로지원사업</t>
    <phoneticPr fontId="2" type="noConversion"/>
  </si>
  <si>
    <t>자체</t>
    <phoneticPr fontId="2" type="noConversion"/>
  </si>
  <si>
    <t>자체사업</t>
    <phoneticPr fontId="2" type="noConversion"/>
  </si>
  <si>
    <t>회비</t>
    <phoneticPr fontId="2" type="noConversion"/>
  </si>
  <si>
    <t>후원금</t>
    <phoneticPr fontId="2" type="noConversion"/>
  </si>
  <si>
    <t>잡수입</t>
    <phoneticPr fontId="2" type="noConversion"/>
  </si>
  <si>
    <t>서비스비용</t>
    <phoneticPr fontId="2" type="noConversion"/>
  </si>
  <si>
    <t>근로지원</t>
    <phoneticPr fontId="2" type="noConversion"/>
  </si>
  <si>
    <t>예비비</t>
    <phoneticPr fontId="2" type="noConversion"/>
  </si>
  <si>
    <t>기본급</t>
    <phoneticPr fontId="2" type="noConversion"/>
  </si>
  <si>
    <t>제수당</t>
    <phoneticPr fontId="2" type="noConversion"/>
  </si>
  <si>
    <t>사업주부담금</t>
    <phoneticPr fontId="2" type="noConversion"/>
  </si>
  <si>
    <t>퇴직적립금</t>
    <phoneticPr fontId="2" type="noConversion"/>
  </si>
  <si>
    <t>기타후생경비</t>
    <phoneticPr fontId="2" type="noConversion"/>
  </si>
  <si>
    <t>단순인건비</t>
    <phoneticPr fontId="2" type="noConversion"/>
  </si>
  <si>
    <t>기관운영비</t>
    <phoneticPr fontId="2" type="noConversion"/>
  </si>
  <si>
    <t>여비</t>
    <phoneticPr fontId="2" type="noConversion"/>
  </si>
  <si>
    <t>수용비및수수료</t>
    <phoneticPr fontId="2" type="noConversion"/>
  </si>
  <si>
    <t>공공요금</t>
    <phoneticPr fontId="2" type="noConversion"/>
  </si>
  <si>
    <t>제세공과금</t>
    <phoneticPr fontId="2" type="noConversion"/>
  </si>
  <si>
    <t>시설장치유지비</t>
    <phoneticPr fontId="2" type="noConversion"/>
  </si>
  <si>
    <t>승계이월금</t>
    <phoneticPr fontId="2" type="noConversion"/>
  </si>
  <si>
    <t>비품구입</t>
    <phoneticPr fontId="2" type="noConversion"/>
  </si>
  <si>
    <t>인건비 계</t>
    <phoneticPr fontId="2" type="noConversion"/>
  </si>
  <si>
    <t>업무추진비 계</t>
    <phoneticPr fontId="2" type="noConversion"/>
  </si>
  <si>
    <t>운영비 계</t>
    <phoneticPr fontId="2" type="noConversion"/>
  </si>
  <si>
    <t>근로지원인 지원사업</t>
    <phoneticPr fontId="2" type="noConversion"/>
  </si>
  <si>
    <t>차기이월금</t>
    <phoneticPr fontId="2" type="noConversion"/>
  </si>
  <si>
    <t>사단법인 윌 2021년 세입. 세출 결산</t>
    <phoneticPr fontId="2" type="noConversion"/>
  </si>
  <si>
    <t>* 2021년도 결산 총괄표</t>
    <phoneticPr fontId="2" type="noConversion"/>
  </si>
  <si>
    <t>2021년 예산(A)</t>
    <phoneticPr fontId="2" type="noConversion"/>
  </si>
  <si>
    <t>2021년 결산(B)</t>
    <phoneticPr fontId="2" type="noConversion"/>
  </si>
  <si>
    <t>전입금</t>
    <phoneticPr fontId="2" type="noConversion"/>
  </si>
  <si>
    <t>전출금</t>
    <phoneticPr fontId="2" type="noConversion"/>
  </si>
  <si>
    <t>* 2022년도 예산 총괄표</t>
    <phoneticPr fontId="2" type="noConversion"/>
  </si>
  <si>
    <t>2022년 예산(B)</t>
    <phoneticPr fontId="2" type="noConversion"/>
  </si>
  <si>
    <t>고용장려금</t>
    <phoneticPr fontId="2" type="noConversion"/>
  </si>
  <si>
    <t>임대료및관리비</t>
    <phoneticPr fontId="2" type="noConversion"/>
  </si>
  <si>
    <t>수리및설치비</t>
    <phoneticPr fontId="2" type="noConversion"/>
  </si>
  <si>
    <t>유지보수비</t>
    <phoneticPr fontId="2" type="noConversion"/>
  </si>
  <si>
    <t>사단법인 윌 2022년 세입. 세출 예산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</si>
</sst>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;[Red]\-#,##0\ "/>
    <numFmt numFmtId="177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37" fontId="0" fillId="0" borderId="0" xfId="0" applyNumberFormat="1">
      <alignment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0" fillId="2" borderId="5" xfId="0" applyNumberFormat="1" applyFill="1" applyBorder="1">
      <alignment vertical="center"/>
    </xf>
    <xf numFmtId="176" fontId="0" fillId="2" borderId="8" xfId="0" applyNumberFormat="1" applyFill="1" applyBorder="1" applyAlignment="1">
      <alignment horizontal="right" vertical="center" shrinkToFit="1"/>
    </xf>
    <xf numFmtId="176" fontId="0" fillId="2" borderId="24" xfId="0" applyNumberFormat="1" applyFill="1" applyBorder="1" applyAlignment="1">
      <alignment horizontal="right" vertical="center" shrinkToFit="1"/>
    </xf>
    <xf numFmtId="176" fontId="0" fillId="3" borderId="5" xfId="0" applyNumberFormat="1" applyFill="1" applyBorder="1">
      <alignment vertical="center"/>
    </xf>
    <xf numFmtId="37" fontId="0" fillId="3" borderId="9" xfId="0" applyNumberFormat="1" applyFill="1" applyBorder="1" applyAlignment="1">
      <alignment horizontal="right" vertical="center"/>
    </xf>
    <xf numFmtId="176" fontId="0" fillId="3" borderId="5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37" fontId="0" fillId="0" borderId="9" xfId="0" applyNumberFormat="1" applyBorder="1" applyAlignment="1">
      <alignment horizontal="right" vertical="center"/>
    </xf>
    <xf numFmtId="37" fontId="0" fillId="0" borderId="5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37" fontId="0" fillId="0" borderId="5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176" fontId="0" fillId="0" borderId="12" xfId="0" applyNumberFormat="1" applyBorder="1" applyAlignment="1">
      <alignment horizontal="right" vertical="center"/>
    </xf>
    <xf numFmtId="177" fontId="0" fillId="0" borderId="5" xfId="0" applyNumberFormat="1" applyBorder="1">
      <alignment vertical="center"/>
    </xf>
    <xf numFmtId="37" fontId="0" fillId="3" borderId="9" xfId="0" applyNumberFormat="1" applyFill="1" applyBorder="1">
      <alignment vertical="center"/>
    </xf>
    <xf numFmtId="37" fontId="0" fillId="0" borderId="9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0" fontId="0" fillId="0" borderId="22" xfId="0" applyBorder="1" applyAlignment="1">
      <alignment vertical="center" shrinkToFit="1"/>
    </xf>
    <xf numFmtId="37" fontId="0" fillId="0" borderId="23" xfId="0" applyNumberFormat="1" applyBorder="1">
      <alignment vertical="center"/>
    </xf>
    <xf numFmtId="37" fontId="0" fillId="0" borderId="15" xfId="0" applyNumberFormat="1" applyBorder="1" applyAlignment="1">
      <alignment horizontal="left" vertical="center"/>
    </xf>
    <xf numFmtId="37" fontId="0" fillId="0" borderId="16" xfId="0" applyNumberFormat="1" applyBorder="1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7" fontId="0" fillId="0" borderId="0" xfId="0" applyNumberFormat="1" applyBorder="1">
      <alignment vertical="center"/>
    </xf>
    <xf numFmtId="0" fontId="0" fillId="3" borderId="5" xfId="0" applyFill="1" applyBorder="1" applyAlignment="1">
      <alignment vertical="center" shrinkToFit="1"/>
    </xf>
    <xf numFmtId="176" fontId="0" fillId="2" borderId="9" xfId="0" applyNumberForma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176" fontId="0" fillId="0" borderId="0" xfId="0" applyNumberFormat="1" applyBorder="1">
      <alignment vertical="center"/>
    </xf>
    <xf numFmtId="37" fontId="0" fillId="4" borderId="5" xfId="0" applyNumberFormat="1" applyFill="1" applyBorder="1" applyAlignment="1">
      <alignment horizontal="left" vertical="center"/>
    </xf>
    <xf numFmtId="176" fontId="0" fillId="4" borderId="5" xfId="0" applyNumberFormat="1" applyFill="1" applyBorder="1" applyAlignment="1">
      <alignment horizontal="right" vertical="center"/>
    </xf>
    <xf numFmtId="37" fontId="0" fillId="4" borderId="9" xfId="0" applyNumberFormat="1" applyFill="1" applyBorder="1" applyAlignment="1">
      <alignment horizontal="right" vertical="center"/>
    </xf>
    <xf numFmtId="176" fontId="0" fillId="4" borderId="5" xfId="0" applyNumberFormat="1" applyFill="1" applyBorder="1">
      <alignment vertical="center"/>
    </xf>
    <xf numFmtId="37" fontId="0" fillId="0" borderId="13" xfId="0" applyNumberFormat="1" applyBorder="1" applyAlignment="1">
      <alignment horizontal="right" vertical="center"/>
    </xf>
    <xf numFmtId="177" fontId="0" fillId="0" borderId="25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26" xfId="0" applyNumberFormat="1" applyBorder="1">
      <alignment vertical="center"/>
    </xf>
    <xf numFmtId="37" fontId="0" fillId="0" borderId="1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37" fontId="0" fillId="0" borderId="9" xfId="0" applyNumberFormat="1" applyBorder="1" applyAlignment="1">
      <alignment horizontal="center" vertical="center"/>
    </xf>
    <xf numFmtId="37" fontId="0" fillId="0" borderId="27" xfId="0" applyNumberFormat="1" applyBorder="1" applyAlignment="1">
      <alignment horizontal="center" vertical="center"/>
    </xf>
    <xf numFmtId="37" fontId="0" fillId="0" borderId="28" xfId="0" applyNumberFormat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38" fontId="0" fillId="0" borderId="0" xfId="0" applyNumberFormat="1" applyAlignment="1">
      <alignment horizontal="left" vertical="center" shrinkToFit="1"/>
    </xf>
    <xf numFmtId="38" fontId="0" fillId="0" borderId="5" xfId="0" applyNumberFormat="1" applyBorder="1" applyAlignment="1">
      <alignment horizontal="left" vertical="center" shrinkToFit="1"/>
    </xf>
    <xf numFmtId="38" fontId="0" fillId="0" borderId="5" xfId="0" applyNumberFormat="1" applyBorder="1">
      <alignment vertical="center"/>
    </xf>
    <xf numFmtId="38" fontId="0" fillId="0" borderId="5" xfId="0" applyNumberFormat="1" applyFill="1" applyBorder="1">
      <alignment vertical="center"/>
    </xf>
    <xf numFmtId="38" fontId="0" fillId="0" borderId="22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3" borderId="5" xfId="0" applyNumberFormat="1" applyFill="1" applyBorder="1" applyAlignment="1">
      <alignment vertical="center" shrinkToFit="1"/>
    </xf>
    <xf numFmtId="38" fontId="0" fillId="4" borderId="5" xfId="0" applyNumberFormat="1" applyFill="1" applyBorder="1" applyAlignment="1">
      <alignment horizontal="left" vertical="center"/>
    </xf>
    <xf numFmtId="38" fontId="0" fillId="0" borderId="5" xfId="0" applyNumberFormat="1" applyBorder="1" applyAlignment="1">
      <alignment horizontal="left" vertical="center"/>
    </xf>
    <xf numFmtId="38" fontId="0" fillId="0" borderId="14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left" vertical="center"/>
    </xf>
    <xf numFmtId="37" fontId="0" fillId="0" borderId="12" xfId="0" applyNumberFormat="1" applyBorder="1" applyAlignment="1">
      <alignment horizontal="left" vertical="center"/>
    </xf>
    <xf numFmtId="38" fontId="4" fillId="0" borderId="0" xfId="0" applyNumberFormat="1" applyFont="1">
      <alignment vertic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5" fillId="0" borderId="0" xfId="0" applyNumberFormat="1" applyFont="1" applyAlignment="1">
      <alignment horizontal="left" vertical="center"/>
    </xf>
    <xf numFmtId="38" fontId="0" fillId="2" borderId="5" xfId="0" applyNumberFormat="1" applyFill="1" applyBorder="1">
      <alignment vertical="center"/>
    </xf>
    <xf numFmtId="38" fontId="0" fillId="2" borderId="8" xfId="0" applyNumberFormat="1" applyFill="1" applyBorder="1" applyAlignment="1">
      <alignment horizontal="right" vertical="center" shrinkToFit="1"/>
    </xf>
    <xf numFmtId="38" fontId="0" fillId="3" borderId="6" xfId="0" applyNumberFormat="1" applyFill="1" applyBorder="1" applyAlignment="1">
      <alignment vertical="center" shrinkToFit="1"/>
    </xf>
    <xf numFmtId="38" fontId="0" fillId="3" borderId="8" xfId="0" applyNumberFormat="1" applyFill="1" applyBorder="1" applyAlignment="1">
      <alignment vertical="center" shrinkToFit="1"/>
    </xf>
    <xf numFmtId="38" fontId="0" fillId="3" borderId="5" xfId="0" applyNumberFormat="1" applyFill="1" applyBorder="1">
      <alignment vertical="center"/>
    </xf>
    <xf numFmtId="38" fontId="0" fillId="3" borderId="5" xfId="0" applyNumberFormat="1" applyFill="1" applyBorder="1" applyAlignment="1">
      <alignment horizontal="right" vertical="center"/>
    </xf>
    <xf numFmtId="38" fontId="0" fillId="4" borderId="5" xfId="0" applyNumberFormat="1" applyFill="1" applyBorder="1">
      <alignment vertical="center"/>
    </xf>
    <xf numFmtId="38" fontId="0" fillId="4" borderId="5" xfId="0" applyNumberFormat="1" applyFill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38" fontId="0" fillId="3" borderId="6" xfId="0" applyNumberFormat="1" applyFill="1" applyBorder="1" applyAlignment="1">
      <alignment horizontal="center" vertical="center" shrinkToFit="1"/>
    </xf>
    <xf numFmtId="38" fontId="0" fillId="3" borderId="8" xfId="0" applyNumberFormat="1" applyFill="1" applyBorder="1" applyAlignment="1">
      <alignment horizontal="left" vertical="center" shrinkToFit="1"/>
    </xf>
    <xf numFmtId="38" fontId="0" fillId="0" borderId="22" xfId="0" applyNumberFormat="1" applyBorder="1" applyAlignment="1">
      <alignment vertical="center" shrinkToFit="1"/>
    </xf>
    <xf numFmtId="38" fontId="0" fillId="0" borderId="12" xfId="0" applyNumberFormat="1" applyBorder="1" applyAlignment="1">
      <alignment horizontal="left" vertical="center"/>
    </xf>
    <xf numFmtId="38" fontId="0" fillId="0" borderId="12" xfId="0" applyNumberFormat="1" applyBorder="1" applyAlignment="1">
      <alignment horizontal="right" vertical="center"/>
    </xf>
    <xf numFmtId="38" fontId="0" fillId="0" borderId="25" xfId="0" applyNumberFormat="1" applyBorder="1" applyAlignment="1">
      <alignment vertical="center" shrinkToFit="1"/>
    </xf>
    <xf numFmtId="38" fontId="0" fillId="0" borderId="17" xfId="0" applyNumberFormat="1" applyBorder="1" applyAlignment="1">
      <alignment vertical="center" shrinkToFit="1"/>
    </xf>
    <xf numFmtId="38" fontId="0" fillId="0" borderId="17" xfId="0" applyNumberFormat="1" applyBorder="1" applyAlignment="1">
      <alignment horizontal="left" vertical="center" shrinkToFit="1"/>
    </xf>
    <xf numFmtId="37" fontId="0" fillId="0" borderId="4" xfId="0" applyNumberFormat="1" applyBorder="1" applyAlignment="1">
      <alignment horizontal="center" vertical="center"/>
    </xf>
    <xf numFmtId="37" fontId="0" fillId="0" borderId="5" xfId="0" applyNumberFormat="1" applyBorder="1" applyAlignment="1">
      <alignment horizontal="center" vertical="center" wrapText="1"/>
    </xf>
    <xf numFmtId="176" fontId="0" fillId="3" borderId="8" xfId="0" applyNumberFormat="1" applyFill="1" applyBorder="1">
      <alignment vertical="center"/>
    </xf>
    <xf numFmtId="176" fontId="0" fillId="0" borderId="8" xfId="0" applyNumberFormat="1" applyBorder="1">
      <alignment vertical="center"/>
    </xf>
    <xf numFmtId="38" fontId="0" fillId="0" borderId="0" xfId="0" applyNumberFormat="1">
      <alignment vertical="center"/>
    </xf>
    <xf numFmtId="38" fontId="0" fillId="2" borderId="9" xfId="0" applyNumberFormat="1" applyFill="1" applyBorder="1">
      <alignment vertical="center"/>
    </xf>
    <xf numFmtId="38" fontId="0" fillId="3" borderId="9" xfId="0" applyNumberFormat="1" applyFill="1" applyBorder="1" applyAlignment="1">
      <alignment horizontal="right" vertical="center"/>
    </xf>
    <xf numFmtId="38" fontId="0" fillId="0" borderId="9" xfId="0" applyNumberFormat="1" applyBorder="1" applyAlignment="1">
      <alignment horizontal="right" vertical="center"/>
    </xf>
    <xf numFmtId="38" fontId="0" fillId="3" borderId="9" xfId="0" applyNumberFormat="1" applyFill="1" applyBorder="1">
      <alignment vertical="center"/>
    </xf>
    <xf numFmtId="38" fontId="0" fillId="0" borderId="9" xfId="0" applyNumberFormat="1" applyBorder="1">
      <alignment vertical="center"/>
    </xf>
    <xf numFmtId="38" fontId="0" fillId="0" borderId="23" xfId="0" applyNumberFormat="1" applyBorder="1">
      <alignment vertical="center"/>
    </xf>
    <xf numFmtId="38" fontId="0" fillId="0" borderId="26" xfId="0" applyNumberFormat="1" applyBorder="1">
      <alignment vertical="center"/>
    </xf>
    <xf numFmtId="38" fontId="0" fillId="0" borderId="0" xfId="0" applyNumberFormat="1" applyAlignment="1">
      <alignment horizontal="right" vertical="center"/>
    </xf>
    <xf numFmtId="38" fontId="0" fillId="2" borderId="24" xfId="0" applyNumberFormat="1" applyFill="1" applyBorder="1" applyAlignment="1">
      <alignment horizontal="right" vertical="center" shrinkToFit="1"/>
    </xf>
    <xf numFmtId="38" fontId="0" fillId="4" borderId="9" xfId="0" applyNumberFormat="1" applyFill="1" applyBorder="1" applyAlignment="1">
      <alignment horizontal="right" vertical="center"/>
    </xf>
    <xf numFmtId="38" fontId="0" fillId="0" borderId="13" xfId="0" applyNumberFormat="1" applyBorder="1" applyAlignment="1">
      <alignment horizontal="right" vertical="center"/>
    </xf>
    <xf numFmtId="38" fontId="0" fillId="0" borderId="16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center" vertical="center"/>
    </xf>
    <xf numFmtId="38" fontId="0" fillId="0" borderId="9" xfId="0" applyNumberForma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 wrapText="1"/>
    </xf>
    <xf numFmtId="38" fontId="0" fillId="5" borderId="5" xfId="0" applyNumberFormat="1" applyFill="1" applyBorder="1">
      <alignment vertical="center"/>
    </xf>
    <xf numFmtId="38" fontId="0" fillId="5" borderId="15" xfId="0" applyNumberFormat="1" applyFill="1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37" fontId="0" fillId="0" borderId="30" xfId="0" applyNumberFormat="1" applyBorder="1" applyAlignment="1">
      <alignment horizontal="center" vertical="center"/>
    </xf>
    <xf numFmtId="37" fontId="0" fillId="0" borderId="31" xfId="0" applyNumberFormat="1" applyBorder="1" applyAlignment="1">
      <alignment horizontal="center" vertical="center"/>
    </xf>
    <xf numFmtId="37" fontId="0" fillId="0" borderId="29" xfId="0" applyNumberFormat="1" applyBorder="1" applyAlignment="1">
      <alignment horizontal="center" vertical="center"/>
    </xf>
    <xf numFmtId="37" fontId="0" fillId="0" borderId="11" xfId="0" applyNumberFormat="1" applyBorder="1" applyAlignment="1">
      <alignment horizontal="center" vertical="center"/>
    </xf>
    <xf numFmtId="37" fontId="0" fillId="0" borderId="18" xfId="0" applyNumberFormat="1" applyBorder="1" applyAlignment="1">
      <alignment horizontal="center" vertical="center"/>
    </xf>
    <xf numFmtId="37" fontId="0" fillId="0" borderId="21" xfId="0" applyNumberFormat="1" applyBorder="1" applyAlignment="1">
      <alignment horizontal="center" vertical="center"/>
    </xf>
    <xf numFmtId="37" fontId="0" fillId="0" borderId="12" xfId="0" applyNumberFormat="1" applyBorder="1" applyAlignment="1">
      <alignment horizontal="center" vertical="center" wrapText="1"/>
    </xf>
    <xf numFmtId="37" fontId="0" fillId="0" borderId="19" xfId="0" applyNumberForma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37" fontId="0" fillId="0" borderId="12" xfId="0" applyNumberFormat="1" applyBorder="1" applyAlignment="1">
      <alignment horizontal="center" vertical="center"/>
    </xf>
    <xf numFmtId="37" fontId="0" fillId="0" borderId="20" xfId="0" applyNumberFormat="1" applyBorder="1" applyAlignment="1">
      <alignment horizontal="center" vertical="center"/>
    </xf>
    <xf numFmtId="37" fontId="0" fillId="0" borderId="1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38" fontId="0" fillId="0" borderId="11" xfId="0" applyNumberFormat="1" applyBorder="1" applyAlignment="1">
      <alignment horizontal="center" vertical="center" shrinkToFit="1"/>
    </xf>
    <xf numFmtId="38" fontId="0" fillId="0" borderId="18" xfId="0" applyNumberFormat="1" applyBorder="1" applyAlignment="1">
      <alignment horizontal="center" vertical="center" shrinkToFit="1"/>
    </xf>
    <xf numFmtId="38" fontId="0" fillId="0" borderId="21" xfId="0" applyNumberFormat="1" applyBorder="1" applyAlignment="1">
      <alignment horizontal="center" vertical="center" shrinkToFit="1"/>
    </xf>
    <xf numFmtId="38" fontId="0" fillId="0" borderId="12" xfId="0" applyNumberFormat="1" applyBorder="1" applyAlignment="1">
      <alignment horizontal="center" vertical="center" shrinkToFit="1"/>
    </xf>
    <xf numFmtId="38" fontId="0" fillId="0" borderId="19" xfId="0" applyNumberFormat="1" applyBorder="1" applyAlignment="1">
      <alignment horizontal="center" vertical="center" shrinkToFit="1"/>
    </xf>
    <xf numFmtId="38" fontId="0" fillId="0" borderId="20" xfId="0" applyNumberFormat="1" applyBorder="1" applyAlignment="1">
      <alignment horizontal="center" vertical="center" shrinkToFit="1"/>
    </xf>
    <xf numFmtId="38" fontId="0" fillId="0" borderId="1" xfId="0" applyNumberForma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21" xfId="0" applyNumberForma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 wrapText="1"/>
    </xf>
    <xf numFmtId="38" fontId="0" fillId="0" borderId="19" xfId="0" applyNumberFormat="1" applyBorder="1" applyAlignment="1">
      <alignment horizontal="center" vertical="center" wrapText="1"/>
    </xf>
    <xf numFmtId="38" fontId="0" fillId="0" borderId="12" xfId="0" applyNumberFormat="1" applyBorder="1" applyAlignment="1">
      <alignment horizontal="center" vertical="center" wrapText="1" shrinkToFit="1"/>
    </xf>
    <xf numFmtId="38" fontId="0" fillId="0" borderId="20" xfId="0" applyNumberFormat="1" applyBorder="1" applyAlignment="1">
      <alignment horizontal="center" vertical="center" wrapText="1" shrinkToFit="1"/>
    </xf>
    <xf numFmtId="38" fontId="0" fillId="0" borderId="19" xfId="0" applyNumberFormat="1" applyBorder="1" applyAlignment="1">
      <alignment horizontal="center" vertical="center" wrapText="1" shrinkToFit="1"/>
    </xf>
    <xf numFmtId="38" fontId="0" fillId="0" borderId="10" xfId="0" applyNumberFormat="1" applyBorder="1" applyAlignment="1">
      <alignment horizontal="center" vertical="center" shrinkToFit="1"/>
    </xf>
    <xf numFmtId="38" fontId="0" fillId="0" borderId="7" xfId="0" applyNumberFormat="1" applyBorder="1" applyAlignment="1">
      <alignment horizontal="center" vertical="center" shrinkToFit="1"/>
    </xf>
    <xf numFmtId="38" fontId="0" fillId="0" borderId="8" xfId="0" applyNumberFormat="1" applyBorder="1" applyAlignment="1">
      <alignment horizontal="center" vertical="center" shrinkToFit="1"/>
    </xf>
    <xf numFmtId="38" fontId="0" fillId="2" borderId="10" xfId="0" applyNumberFormat="1" applyFill="1" applyBorder="1" applyAlignment="1">
      <alignment horizontal="center" vertical="center" shrinkToFit="1"/>
    </xf>
    <xf numFmtId="38" fontId="0" fillId="2" borderId="7" xfId="0" applyNumberFormat="1" applyFill="1" applyBorder="1" applyAlignment="1">
      <alignment horizontal="center" vertical="center" shrinkToFit="1"/>
    </xf>
    <xf numFmtId="38" fontId="0" fillId="2" borderId="8" xfId="0" applyNumberFormat="1" applyFill="1" applyBorder="1" applyAlignment="1">
      <alignment horizontal="center" vertical="center" shrinkToFit="1"/>
    </xf>
  </cellXfs>
  <cellStyles count="5">
    <cellStyle name="쉼표 [0] 2" xfId="4" xr:uid="{F2EB5036-E9CC-4A25-BFD2-F4D6453C9E34}"/>
    <cellStyle name="표준" xfId="0" builtinId="0"/>
    <cellStyle name="표준 2" xfId="1" xr:uid="{8FF5B38B-4219-4FE2-8817-E0B5719D32B4}"/>
    <cellStyle name="표준 3 2" xfId="3" xr:uid="{CE31FDCC-0E81-4E34-B35F-4FF79EEE68FE}"/>
    <cellStyle name="표준 4" xfId="2" xr:uid="{62061F6D-E46E-4A66-A183-97E4BB95F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2035-3F67-4B8F-A45B-F6A854021AF4}">
  <sheetPr>
    <pageSetUpPr fitToPage="1"/>
  </sheetPr>
  <dimension ref="A1:N37"/>
  <sheetViews>
    <sheetView tabSelected="1" zoomScaleSheetLayoutView="100" workbookViewId="0">
      <selection activeCell="C10" sqref="C10"/>
    </sheetView>
  </sheetViews>
  <sheetFormatPr defaultColWidth="8.875" defaultRowHeight="16.5" x14ac:dyDescent="0.3"/>
  <cols>
    <col min="1" max="1" width="9" style="1" customWidth="1"/>
    <col min="2" max="2" width="12.375" style="1" customWidth="1"/>
    <col min="3" max="3" width="14.625" style="2" customWidth="1"/>
    <col min="4" max="4" width="14.5" style="3" customWidth="1"/>
    <col min="5" max="5" width="14" style="3" customWidth="1"/>
    <col min="6" max="6" width="14.5" style="5" customWidth="1"/>
    <col min="7" max="7" width="10.5" style="5" customWidth="1"/>
    <col min="8" max="8" width="11.625" style="6" customWidth="1"/>
    <col min="9" max="9" width="18.875" style="7" customWidth="1"/>
    <col min="10" max="11" width="14.5" style="3" customWidth="1"/>
    <col min="12" max="12" width="14.5" style="5" customWidth="1"/>
    <col min="14" max="14" width="9.875" bestFit="1" customWidth="1"/>
  </cols>
  <sheetData>
    <row r="1" spans="1:14" ht="26.25" customHeight="1" x14ac:dyDescent="0.3">
      <c r="A1" s="1" t="s">
        <v>2</v>
      </c>
      <c r="E1" s="4" t="s">
        <v>57</v>
      </c>
    </row>
    <row r="2" spans="1:14" ht="20.25" x14ac:dyDescent="0.3">
      <c r="A2" s="8" t="s">
        <v>51</v>
      </c>
    </row>
    <row r="3" spans="1:14" ht="17.25" thickBot="1" x14ac:dyDescent="0.35">
      <c r="L3" s="32" t="s">
        <v>3</v>
      </c>
    </row>
    <row r="4" spans="1:14" ht="25.5" customHeight="1" x14ac:dyDescent="0.3">
      <c r="A4" s="136" t="s">
        <v>4</v>
      </c>
      <c r="B4" s="137"/>
      <c r="C4" s="137"/>
      <c r="D4" s="137"/>
      <c r="E4" s="137"/>
      <c r="F4" s="138"/>
      <c r="G4" s="136" t="s">
        <v>5</v>
      </c>
      <c r="H4" s="137"/>
      <c r="I4" s="137"/>
      <c r="J4" s="137"/>
      <c r="K4" s="137"/>
      <c r="L4" s="138"/>
    </row>
    <row r="5" spans="1:14" ht="31.5" customHeight="1" x14ac:dyDescent="0.3">
      <c r="A5" s="139" t="s">
        <v>6</v>
      </c>
      <c r="B5" s="140"/>
      <c r="C5" s="141"/>
      <c r="D5" s="50" t="s">
        <v>47</v>
      </c>
      <c r="E5" s="50" t="s">
        <v>52</v>
      </c>
      <c r="F5" s="51" t="s">
        <v>7</v>
      </c>
      <c r="G5" s="139" t="s">
        <v>6</v>
      </c>
      <c r="H5" s="140"/>
      <c r="I5" s="141"/>
      <c r="J5" s="50" t="s">
        <v>47</v>
      </c>
      <c r="K5" s="50" t="s">
        <v>52</v>
      </c>
      <c r="L5" s="51" t="s">
        <v>7</v>
      </c>
    </row>
    <row r="6" spans="1:14" x14ac:dyDescent="0.3">
      <c r="A6" s="142" t="s">
        <v>8</v>
      </c>
      <c r="B6" s="143"/>
      <c r="C6" s="144"/>
      <c r="D6" s="9">
        <f>D7+D14</f>
        <v>1575818070</v>
      </c>
      <c r="E6" s="9">
        <f>E7+E14</f>
        <v>2429189093</v>
      </c>
      <c r="F6" s="37">
        <f>F7+F14</f>
        <v>853371023</v>
      </c>
      <c r="G6" s="142" t="s">
        <v>8</v>
      </c>
      <c r="H6" s="143"/>
      <c r="I6" s="144"/>
      <c r="J6" s="10">
        <f>J7+J26+J28+J31+J32</f>
        <v>1575818070</v>
      </c>
      <c r="K6" s="10">
        <f>K7+K26+K28+K31+K32</f>
        <v>2429189093</v>
      </c>
      <c r="L6" s="11">
        <f>K6-J6</f>
        <v>853371023</v>
      </c>
      <c r="N6" s="3">
        <f>E6-K6</f>
        <v>0</v>
      </c>
    </row>
    <row r="7" spans="1:14" x14ac:dyDescent="0.3">
      <c r="A7" s="117" t="s">
        <v>18</v>
      </c>
      <c r="B7" s="36" t="s">
        <v>9</v>
      </c>
      <c r="C7" s="36"/>
      <c r="D7" s="92">
        <f>SUM(D8:D13)</f>
        <v>69270506</v>
      </c>
      <c r="E7" s="12">
        <f>SUM(E8:E13)</f>
        <v>103750663</v>
      </c>
      <c r="F7" s="13">
        <f>E7-D7</f>
        <v>34480157</v>
      </c>
      <c r="G7" s="126" t="s">
        <v>10</v>
      </c>
      <c r="H7" s="131" t="s">
        <v>9</v>
      </c>
      <c r="I7" s="132"/>
      <c r="J7" s="14">
        <f>J8+J15+J18</f>
        <v>1492110808</v>
      </c>
      <c r="K7" s="14">
        <f>K8+K15+K18</f>
        <v>2274161938</v>
      </c>
      <c r="L7" s="13">
        <f>K7-J7</f>
        <v>782051130</v>
      </c>
    </row>
    <row r="8" spans="1:14" x14ac:dyDescent="0.3">
      <c r="A8" s="118"/>
      <c r="B8" s="114" t="s">
        <v>19</v>
      </c>
      <c r="C8" s="15" t="s">
        <v>20</v>
      </c>
      <c r="D8" s="93">
        <v>10000000</v>
      </c>
      <c r="E8" s="16">
        <v>6600000</v>
      </c>
      <c r="F8" s="17">
        <f>E8-D8</f>
        <v>-3400000</v>
      </c>
      <c r="G8" s="127"/>
      <c r="H8" s="133" t="s">
        <v>11</v>
      </c>
      <c r="I8" s="41" t="s">
        <v>40</v>
      </c>
      <c r="J8" s="44">
        <f>SUM(J9:J14)</f>
        <v>1483220808</v>
      </c>
      <c r="K8" s="42">
        <f>SUM(K9:K14)</f>
        <v>2219555938</v>
      </c>
      <c r="L8" s="43">
        <f>K8-J8</f>
        <v>736335130</v>
      </c>
    </row>
    <row r="9" spans="1:14" x14ac:dyDescent="0.3">
      <c r="A9" s="118"/>
      <c r="B9" s="115"/>
      <c r="C9" s="15" t="s">
        <v>21</v>
      </c>
      <c r="D9" s="93">
        <v>16200000</v>
      </c>
      <c r="E9" s="16">
        <v>12000000</v>
      </c>
      <c r="F9" s="17">
        <f t="shared" ref="F9:F11" si="0">E9-D9</f>
        <v>-4200000</v>
      </c>
      <c r="G9" s="127"/>
      <c r="H9" s="134"/>
      <c r="I9" s="18" t="s">
        <v>26</v>
      </c>
      <c r="J9" s="19">
        <v>1242080000</v>
      </c>
      <c r="K9" s="19">
        <v>1847916000</v>
      </c>
      <c r="L9" s="17">
        <f t="shared" ref="L9:L30" si="1">K9-J9</f>
        <v>605836000</v>
      </c>
    </row>
    <row r="10" spans="1:14" x14ac:dyDescent="0.3">
      <c r="A10" s="118"/>
      <c r="B10" s="115"/>
      <c r="C10" s="15" t="s">
        <v>22</v>
      </c>
      <c r="D10" s="93">
        <v>21650000</v>
      </c>
      <c r="E10" s="16">
        <v>22900000</v>
      </c>
      <c r="F10" s="17">
        <f t="shared" si="0"/>
        <v>1250000</v>
      </c>
      <c r="G10" s="127"/>
      <c r="H10" s="134"/>
      <c r="I10" s="18" t="s">
        <v>27</v>
      </c>
      <c r="J10" s="19">
        <v>5869000</v>
      </c>
      <c r="K10" s="20">
        <v>14161200</v>
      </c>
      <c r="L10" s="17">
        <f t="shared" si="1"/>
        <v>8292200</v>
      </c>
    </row>
    <row r="11" spans="1:14" x14ac:dyDescent="0.3">
      <c r="A11" s="118"/>
      <c r="B11" s="115"/>
      <c r="C11" s="15" t="s">
        <v>49</v>
      </c>
      <c r="D11" s="93">
        <v>20000000</v>
      </c>
      <c r="E11" s="16">
        <v>40000000</v>
      </c>
      <c r="F11" s="17">
        <f t="shared" si="0"/>
        <v>20000000</v>
      </c>
      <c r="G11" s="127"/>
      <c r="H11" s="134"/>
      <c r="I11" s="18" t="s">
        <v>28</v>
      </c>
      <c r="J11" s="19">
        <v>126757209</v>
      </c>
      <c r="K11" s="19">
        <v>194117645</v>
      </c>
      <c r="L11" s="17">
        <f t="shared" si="1"/>
        <v>67360436</v>
      </c>
    </row>
    <row r="12" spans="1:14" x14ac:dyDescent="0.3">
      <c r="A12" s="118"/>
      <c r="B12" s="115"/>
      <c r="C12" s="15" t="s">
        <v>53</v>
      </c>
      <c r="D12" s="16"/>
      <c r="E12" s="16">
        <v>5000000</v>
      </c>
      <c r="F12" s="29"/>
      <c r="G12" s="127"/>
      <c r="H12" s="134"/>
      <c r="I12" s="18" t="s">
        <v>29</v>
      </c>
      <c r="J12" s="19">
        <v>107445399</v>
      </c>
      <c r="K12" s="19">
        <v>159770693</v>
      </c>
      <c r="L12" s="17">
        <f t="shared" si="1"/>
        <v>52325294</v>
      </c>
    </row>
    <row r="13" spans="1:14" x14ac:dyDescent="0.3">
      <c r="A13" s="119"/>
      <c r="B13" s="116"/>
      <c r="C13" s="15" t="s">
        <v>0</v>
      </c>
      <c r="D13" s="93">
        <v>1420506</v>
      </c>
      <c r="E13" s="16">
        <v>17250663</v>
      </c>
      <c r="F13" s="17">
        <f>E13-D13</f>
        <v>15830157</v>
      </c>
      <c r="G13" s="127"/>
      <c r="H13" s="134"/>
      <c r="I13" s="18" t="s">
        <v>30</v>
      </c>
      <c r="J13" s="16">
        <v>746000</v>
      </c>
      <c r="K13" s="16">
        <v>1392000</v>
      </c>
      <c r="L13" s="17">
        <f t="shared" si="1"/>
        <v>646000</v>
      </c>
    </row>
    <row r="14" spans="1:14" ht="16.5" customHeight="1" x14ac:dyDescent="0.3">
      <c r="A14" s="117" t="s">
        <v>24</v>
      </c>
      <c r="B14" s="36" t="s">
        <v>9</v>
      </c>
      <c r="C14" s="36"/>
      <c r="D14" s="92">
        <f>SUM(D15:D17)</f>
        <v>1506547564</v>
      </c>
      <c r="E14" s="12">
        <f>SUM(E15:E17)</f>
        <v>2325438430</v>
      </c>
      <c r="F14" s="24">
        <f>E14-D14</f>
        <v>818890866</v>
      </c>
      <c r="G14" s="127"/>
      <c r="H14" s="135"/>
      <c r="I14" s="18" t="s">
        <v>31</v>
      </c>
      <c r="J14" s="16">
        <v>323200</v>
      </c>
      <c r="K14" s="16">
        <v>2198400</v>
      </c>
      <c r="L14" s="17">
        <f t="shared" si="1"/>
        <v>1875200</v>
      </c>
    </row>
    <row r="15" spans="1:14" ht="17.25" customHeight="1" x14ac:dyDescent="0.3">
      <c r="A15" s="118"/>
      <c r="B15" s="120" t="s">
        <v>43</v>
      </c>
      <c r="C15" s="15" t="s">
        <v>23</v>
      </c>
      <c r="D15" s="93">
        <v>1467840000</v>
      </c>
      <c r="E15" s="16">
        <v>2146706400</v>
      </c>
      <c r="F15" s="25">
        <f>E15-D15</f>
        <v>678866400</v>
      </c>
      <c r="G15" s="127"/>
      <c r="H15" s="133" t="s">
        <v>12</v>
      </c>
      <c r="I15" s="41" t="s">
        <v>41</v>
      </c>
      <c r="J15" s="44">
        <f>SUM(J16:J17)</f>
        <v>2500000</v>
      </c>
      <c r="K15" s="44">
        <f>SUM(K16:K17)</f>
        <v>4300000</v>
      </c>
      <c r="L15" s="43">
        <f>K15-J15</f>
        <v>1800000</v>
      </c>
    </row>
    <row r="16" spans="1:14" ht="16.5" customHeight="1" x14ac:dyDescent="0.3">
      <c r="A16" s="118"/>
      <c r="B16" s="121"/>
      <c r="C16" s="15" t="s">
        <v>22</v>
      </c>
      <c r="D16" s="93">
        <v>199000</v>
      </c>
      <c r="E16" s="16">
        <v>200000</v>
      </c>
      <c r="F16" s="25">
        <f>E16-D16</f>
        <v>1000</v>
      </c>
      <c r="G16" s="127"/>
      <c r="H16" s="134"/>
      <c r="I16" s="18" t="s">
        <v>32</v>
      </c>
      <c r="J16" s="16">
        <v>2000000</v>
      </c>
      <c r="K16" s="16">
        <v>3000000</v>
      </c>
      <c r="L16" s="17">
        <f t="shared" si="1"/>
        <v>1000000</v>
      </c>
    </row>
    <row r="17" spans="1:12" x14ac:dyDescent="0.3">
      <c r="A17" s="119"/>
      <c r="B17" s="122"/>
      <c r="C17" s="15" t="s">
        <v>38</v>
      </c>
      <c r="D17" s="93">
        <v>38508564</v>
      </c>
      <c r="E17" s="16">
        <v>178532030</v>
      </c>
      <c r="F17" s="25">
        <f>E17-D17</f>
        <v>140023466</v>
      </c>
      <c r="G17" s="127"/>
      <c r="H17" s="135"/>
      <c r="I17" s="18" t="s">
        <v>1</v>
      </c>
      <c r="J17" s="16">
        <v>500000</v>
      </c>
      <c r="K17" s="16">
        <v>1300000</v>
      </c>
      <c r="L17" s="17">
        <f t="shared" si="1"/>
        <v>800000</v>
      </c>
    </row>
    <row r="18" spans="1:12" x14ac:dyDescent="0.3">
      <c r="A18" s="26"/>
      <c r="B18" s="35"/>
      <c r="C18" s="35"/>
      <c r="D18" s="35"/>
      <c r="E18" s="35"/>
      <c r="F18" s="27"/>
      <c r="G18" s="127"/>
      <c r="H18" s="123" t="s">
        <v>13</v>
      </c>
      <c r="I18" s="41" t="s">
        <v>42</v>
      </c>
      <c r="J18" s="44">
        <f>SUM(J19:J23)</f>
        <v>6390000</v>
      </c>
      <c r="K18" s="44">
        <f>SUM(K19:K25)</f>
        <v>50306000</v>
      </c>
      <c r="L18" s="43">
        <f>K18-J18</f>
        <v>43916000</v>
      </c>
    </row>
    <row r="19" spans="1:12" x14ac:dyDescent="0.3">
      <c r="A19" s="26"/>
      <c r="B19" s="35"/>
      <c r="C19" s="35"/>
      <c r="D19" s="35"/>
      <c r="E19" s="35"/>
      <c r="F19" s="27"/>
      <c r="G19" s="127"/>
      <c r="H19" s="124"/>
      <c r="I19" s="18" t="s">
        <v>33</v>
      </c>
      <c r="J19" s="16">
        <v>20000</v>
      </c>
      <c r="K19" s="16">
        <v>600000</v>
      </c>
      <c r="L19" s="17">
        <f t="shared" si="1"/>
        <v>580000</v>
      </c>
    </row>
    <row r="20" spans="1:12" x14ac:dyDescent="0.3">
      <c r="A20" s="26"/>
      <c r="B20" s="35"/>
      <c r="C20" s="35"/>
      <c r="D20" s="35"/>
      <c r="E20" s="35"/>
      <c r="F20" s="27"/>
      <c r="G20" s="127"/>
      <c r="H20" s="124"/>
      <c r="I20" s="18" t="s">
        <v>35</v>
      </c>
      <c r="J20" s="16">
        <v>1060760</v>
      </c>
      <c r="K20" s="16">
        <v>2760000</v>
      </c>
      <c r="L20" s="17">
        <f t="shared" si="1"/>
        <v>1699240</v>
      </c>
    </row>
    <row r="21" spans="1:12" s="21" customFormat="1" x14ac:dyDescent="0.3">
      <c r="A21" s="26"/>
      <c r="B21" s="35"/>
      <c r="C21" s="35"/>
      <c r="D21" s="35"/>
      <c r="E21" s="35"/>
      <c r="F21" s="27"/>
      <c r="G21" s="127"/>
      <c r="H21" s="124"/>
      <c r="I21" s="23" t="s">
        <v>36</v>
      </c>
      <c r="J21" s="23">
        <v>2089240</v>
      </c>
      <c r="K21" s="23">
        <v>2206000</v>
      </c>
      <c r="L21" s="17">
        <f t="shared" si="1"/>
        <v>116760</v>
      </c>
    </row>
    <row r="22" spans="1:12" s="21" customFormat="1" x14ac:dyDescent="0.3">
      <c r="A22" s="28"/>
      <c r="B22" s="38"/>
      <c r="C22" s="39"/>
      <c r="D22" s="40"/>
      <c r="E22" s="40"/>
      <c r="F22" s="29"/>
      <c r="G22" s="127"/>
      <c r="H22" s="124"/>
      <c r="I22" s="23" t="s">
        <v>34</v>
      </c>
      <c r="J22" s="23">
        <v>3200000</v>
      </c>
      <c r="K22" s="23">
        <v>8540000</v>
      </c>
      <c r="L22" s="17">
        <f t="shared" si="1"/>
        <v>5340000</v>
      </c>
    </row>
    <row r="23" spans="1:12" s="21" customFormat="1" x14ac:dyDescent="0.3">
      <c r="A23" s="28"/>
      <c r="B23" s="38"/>
      <c r="C23" s="39"/>
      <c r="D23" s="40"/>
      <c r="E23" s="40"/>
      <c r="F23" s="29"/>
      <c r="G23" s="127"/>
      <c r="H23" s="124"/>
      <c r="I23" s="23" t="s">
        <v>55</v>
      </c>
      <c r="J23" s="23">
        <v>20000</v>
      </c>
      <c r="K23" s="23">
        <v>3200000</v>
      </c>
      <c r="L23" s="17">
        <f t="shared" si="1"/>
        <v>3180000</v>
      </c>
    </row>
    <row r="24" spans="1:12" s="21" customFormat="1" x14ac:dyDescent="0.3">
      <c r="A24" s="28"/>
      <c r="B24" s="38"/>
      <c r="C24" s="39"/>
      <c r="D24" s="40"/>
      <c r="E24" s="40"/>
      <c r="F24" s="29"/>
      <c r="G24" s="127"/>
      <c r="H24" s="124"/>
      <c r="I24" s="23" t="s">
        <v>54</v>
      </c>
      <c r="J24" s="23"/>
      <c r="K24" s="23">
        <v>30000000</v>
      </c>
      <c r="L24" s="17">
        <f t="shared" si="1"/>
        <v>30000000</v>
      </c>
    </row>
    <row r="25" spans="1:12" s="21" customFormat="1" x14ac:dyDescent="0.3">
      <c r="A25" s="28"/>
      <c r="B25" s="38"/>
      <c r="C25" s="39"/>
      <c r="D25" s="40"/>
      <c r="E25" s="40"/>
      <c r="F25" s="29"/>
      <c r="G25" s="128"/>
      <c r="H25" s="125"/>
      <c r="I25" s="23" t="s">
        <v>56</v>
      </c>
      <c r="J25" s="23"/>
      <c r="K25" s="23">
        <v>3000000</v>
      </c>
      <c r="L25" s="17">
        <f t="shared" si="1"/>
        <v>3000000</v>
      </c>
    </row>
    <row r="26" spans="1:12" s="21" customFormat="1" x14ac:dyDescent="0.3">
      <c r="A26" s="26"/>
      <c r="B26" s="35"/>
      <c r="C26" s="35"/>
      <c r="D26" s="35"/>
      <c r="E26" s="35"/>
      <c r="F26" s="27"/>
      <c r="G26" s="126" t="s">
        <v>14</v>
      </c>
      <c r="H26" s="131" t="s">
        <v>9</v>
      </c>
      <c r="I26" s="132"/>
      <c r="J26" s="14">
        <f>SUM(J27:J27)</f>
        <v>3500000</v>
      </c>
      <c r="K26" s="14">
        <f>K27</f>
        <v>6000000</v>
      </c>
      <c r="L26" s="13">
        <f t="shared" si="1"/>
        <v>2500000</v>
      </c>
    </row>
    <row r="27" spans="1:12" s="21" customFormat="1" x14ac:dyDescent="0.3">
      <c r="A27" s="26"/>
      <c r="B27" s="35"/>
      <c r="C27" s="35"/>
      <c r="D27" s="35"/>
      <c r="E27" s="35"/>
      <c r="F27" s="27"/>
      <c r="G27" s="127"/>
      <c r="H27" s="49" t="s">
        <v>15</v>
      </c>
      <c r="I27" s="18" t="s">
        <v>39</v>
      </c>
      <c r="J27" s="16">
        <v>3500000</v>
      </c>
      <c r="K27" s="16">
        <v>6000000</v>
      </c>
      <c r="L27" s="17">
        <f t="shared" si="1"/>
        <v>2500000</v>
      </c>
    </row>
    <row r="28" spans="1:12" s="21" customFormat="1" x14ac:dyDescent="0.3">
      <c r="A28" s="28"/>
      <c r="B28" s="38"/>
      <c r="C28" s="39"/>
      <c r="D28" s="40"/>
      <c r="E28" s="40"/>
      <c r="F28" s="29"/>
      <c r="G28" s="126" t="s">
        <v>16</v>
      </c>
      <c r="H28" s="131" t="s">
        <v>9</v>
      </c>
      <c r="I28" s="132"/>
      <c r="J28" s="14">
        <f>SUM(J29:J30)</f>
        <v>38158000</v>
      </c>
      <c r="K28" s="14">
        <f>SUM(K29:K30)</f>
        <v>54008000</v>
      </c>
      <c r="L28" s="13">
        <f t="shared" si="1"/>
        <v>15850000</v>
      </c>
    </row>
    <row r="29" spans="1:12" s="21" customFormat="1" x14ac:dyDescent="0.3">
      <c r="A29" s="28"/>
      <c r="B29" s="38"/>
      <c r="C29" s="39"/>
      <c r="D29" s="40"/>
      <c r="E29" s="40"/>
      <c r="F29" s="29"/>
      <c r="G29" s="127"/>
      <c r="H29" s="129" t="s">
        <v>16</v>
      </c>
      <c r="I29" s="18" t="s">
        <v>19</v>
      </c>
      <c r="J29" s="19">
        <v>27200000</v>
      </c>
      <c r="K29" s="19">
        <v>28882000</v>
      </c>
      <c r="L29" s="17">
        <f t="shared" si="1"/>
        <v>1682000</v>
      </c>
    </row>
    <row r="30" spans="1:12" s="21" customFormat="1" x14ac:dyDescent="0.3">
      <c r="A30" s="26"/>
      <c r="B30" s="35"/>
      <c r="C30" s="35"/>
      <c r="D30" s="35"/>
      <c r="E30" s="35"/>
      <c r="F30" s="27"/>
      <c r="G30" s="128"/>
      <c r="H30" s="130"/>
      <c r="I30" s="18" t="s">
        <v>17</v>
      </c>
      <c r="J30" s="19">
        <v>10958000</v>
      </c>
      <c r="K30" s="19">
        <v>25126000</v>
      </c>
      <c r="L30" s="17">
        <f t="shared" si="1"/>
        <v>14168000</v>
      </c>
    </row>
    <row r="31" spans="1:12" s="21" customFormat="1" x14ac:dyDescent="0.3">
      <c r="A31" s="26"/>
      <c r="B31" s="35"/>
      <c r="C31" s="35"/>
      <c r="D31" s="35"/>
      <c r="E31" s="35"/>
      <c r="F31" s="27"/>
      <c r="G31" s="90" t="s">
        <v>50</v>
      </c>
      <c r="H31" s="91" t="s">
        <v>50</v>
      </c>
      <c r="I31" s="68" t="s">
        <v>50</v>
      </c>
      <c r="J31" s="22">
        <v>25000000</v>
      </c>
      <c r="K31" s="22">
        <v>48000000</v>
      </c>
      <c r="L31" s="45"/>
    </row>
    <row r="32" spans="1:12" s="21" customFormat="1" ht="17.25" thickBot="1" x14ac:dyDescent="0.35">
      <c r="A32" s="46"/>
      <c r="B32" s="47"/>
      <c r="C32" s="47"/>
      <c r="D32" s="47"/>
      <c r="E32" s="47"/>
      <c r="F32" s="48"/>
      <c r="G32" s="52" t="s">
        <v>25</v>
      </c>
      <c r="H32" s="53" t="s">
        <v>25</v>
      </c>
      <c r="I32" s="30" t="s">
        <v>25</v>
      </c>
      <c r="J32" s="34">
        <v>17049262</v>
      </c>
      <c r="K32" s="34">
        <v>47019155</v>
      </c>
      <c r="L32" s="31"/>
    </row>
    <row r="34" spans="7:12" x14ac:dyDescent="0.3">
      <c r="G34" s="32"/>
      <c r="J34" s="33"/>
      <c r="K34" s="33"/>
      <c r="L34" s="32"/>
    </row>
    <row r="35" spans="7:12" x14ac:dyDescent="0.3">
      <c r="G35" s="32"/>
      <c r="J35" s="33"/>
      <c r="K35" s="33"/>
      <c r="L35" s="32"/>
    </row>
    <row r="36" spans="7:12" x14ac:dyDescent="0.3">
      <c r="G36" s="32"/>
      <c r="J36" s="33"/>
      <c r="K36" s="33"/>
      <c r="L36" s="32"/>
    </row>
    <row r="37" spans="7:12" x14ac:dyDescent="0.3">
      <c r="G37" s="32"/>
      <c r="J37" s="33"/>
      <c r="K37" s="33"/>
      <c r="L37" s="32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4:F4"/>
    <mergeCell ref="G4:L4"/>
    <mergeCell ref="A5:C5"/>
    <mergeCell ref="G5:I5"/>
    <mergeCell ref="A6:C6"/>
    <mergeCell ref="G6:I6"/>
    <mergeCell ref="G26:G27"/>
    <mergeCell ref="G28:G30"/>
    <mergeCell ref="H29:H30"/>
    <mergeCell ref="H7:I7"/>
    <mergeCell ref="H26:I26"/>
    <mergeCell ref="H28:I28"/>
    <mergeCell ref="H8:H14"/>
    <mergeCell ref="H15:H17"/>
    <mergeCell ref="B8:B13"/>
    <mergeCell ref="A7:A13"/>
    <mergeCell ref="A14:A17"/>
    <mergeCell ref="B15:B17"/>
    <mergeCell ref="H18:H25"/>
    <mergeCell ref="G7:G25"/>
  </mergeCells>
  <phoneticPr fontId="2" type="noConversion"/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5F47-DF85-4F45-A4C0-DF70B9347AED}">
  <sheetPr>
    <pageSetUpPr fitToPage="1"/>
  </sheetPr>
  <dimension ref="A1:L36"/>
  <sheetViews>
    <sheetView zoomScaleSheetLayoutView="100" workbookViewId="0">
      <selection activeCell="E14" sqref="E14"/>
    </sheetView>
  </sheetViews>
  <sheetFormatPr defaultColWidth="9" defaultRowHeight="16.5" x14ac:dyDescent="0.3"/>
  <cols>
    <col min="1" max="1" width="9" style="54" customWidth="1"/>
    <col min="2" max="2" width="12.375" style="54" customWidth="1"/>
    <col min="3" max="3" width="14.625" style="55" customWidth="1"/>
    <col min="4" max="4" width="14.5" style="94" customWidth="1"/>
    <col min="5" max="5" width="14" style="94" customWidth="1"/>
    <col min="6" max="6" width="14.5" style="94" customWidth="1"/>
    <col min="7" max="7" width="10.5" style="94" customWidth="1"/>
    <col min="8" max="8" width="11.625" style="70" customWidth="1"/>
    <col min="9" max="9" width="18.875" style="71" customWidth="1"/>
    <col min="10" max="12" width="14.5" style="94" customWidth="1"/>
    <col min="13" max="13" width="9" style="94"/>
    <col min="14" max="14" width="9" style="94" customWidth="1"/>
    <col min="15" max="16384" width="9" style="94"/>
  </cols>
  <sheetData>
    <row r="1" spans="1:12" ht="26.25" customHeight="1" x14ac:dyDescent="0.3">
      <c r="A1" s="54" t="s">
        <v>2</v>
      </c>
      <c r="E1" s="69" t="s">
        <v>45</v>
      </c>
    </row>
    <row r="2" spans="1:12" ht="20.25" x14ac:dyDescent="0.3">
      <c r="A2" s="72" t="s">
        <v>46</v>
      </c>
    </row>
    <row r="3" spans="1:12" ht="17.25" thickBot="1" x14ac:dyDescent="0.35">
      <c r="L3" s="102" t="s">
        <v>3</v>
      </c>
    </row>
    <row r="4" spans="1:12" ht="25.5" customHeight="1" x14ac:dyDescent="0.3">
      <c r="A4" s="151" t="s">
        <v>4</v>
      </c>
      <c r="B4" s="152"/>
      <c r="C4" s="152"/>
      <c r="D4" s="152"/>
      <c r="E4" s="152"/>
      <c r="F4" s="153"/>
      <c r="G4" s="151" t="s">
        <v>5</v>
      </c>
      <c r="H4" s="152"/>
      <c r="I4" s="152"/>
      <c r="J4" s="152"/>
      <c r="K4" s="152"/>
      <c r="L4" s="153"/>
    </row>
    <row r="5" spans="1:12" ht="31.5" customHeight="1" x14ac:dyDescent="0.3">
      <c r="A5" s="165" t="s">
        <v>6</v>
      </c>
      <c r="B5" s="166"/>
      <c r="C5" s="167"/>
      <c r="D5" s="107" t="s">
        <v>47</v>
      </c>
      <c r="E5" s="107" t="s">
        <v>48</v>
      </c>
      <c r="F5" s="108" t="s">
        <v>7</v>
      </c>
      <c r="G5" s="165" t="s">
        <v>6</v>
      </c>
      <c r="H5" s="166"/>
      <c r="I5" s="167"/>
      <c r="J5" s="107" t="s">
        <v>47</v>
      </c>
      <c r="K5" s="107" t="s">
        <v>48</v>
      </c>
      <c r="L5" s="108" t="s">
        <v>7</v>
      </c>
    </row>
    <row r="6" spans="1:12" x14ac:dyDescent="0.3">
      <c r="A6" s="168" t="s">
        <v>8</v>
      </c>
      <c r="B6" s="169"/>
      <c r="C6" s="170"/>
      <c r="D6" s="73">
        <f>D7+D13</f>
        <v>1575818070</v>
      </c>
      <c r="E6" s="73">
        <f>E7+E13</f>
        <v>1368442779</v>
      </c>
      <c r="F6" s="95">
        <f>F7+F13</f>
        <v>-207375291</v>
      </c>
      <c r="G6" s="168" t="s">
        <v>8</v>
      </c>
      <c r="H6" s="169"/>
      <c r="I6" s="170"/>
      <c r="J6" s="74">
        <f>J7+J24+J26+J31+J29+J30</f>
        <v>1575818070</v>
      </c>
      <c r="K6" s="74">
        <f>K7+K24+K26+K31+K29+K30</f>
        <v>1368442779</v>
      </c>
      <c r="L6" s="103">
        <f>K6-J6</f>
        <v>-207375291</v>
      </c>
    </row>
    <row r="7" spans="1:12" x14ac:dyDescent="0.3">
      <c r="A7" s="145" t="s">
        <v>18</v>
      </c>
      <c r="B7" s="75" t="s">
        <v>9</v>
      </c>
      <c r="C7" s="76"/>
      <c r="D7" s="77">
        <f>SUM(D8:D12)</f>
        <v>69270506</v>
      </c>
      <c r="E7" s="77">
        <f>SUM(E8:E12)</f>
        <v>65809011</v>
      </c>
      <c r="F7" s="96">
        <f>E7-D7</f>
        <v>-3461495</v>
      </c>
      <c r="G7" s="157" t="s">
        <v>10</v>
      </c>
      <c r="H7" s="62" t="s">
        <v>9</v>
      </c>
      <c r="I7" s="62"/>
      <c r="J7" s="78">
        <f>J8+J15+J18</f>
        <v>1492110808</v>
      </c>
      <c r="K7" s="78">
        <f>K8+K15+K18</f>
        <v>1119499680</v>
      </c>
      <c r="L7" s="96">
        <f>K7-J7</f>
        <v>-372611128</v>
      </c>
    </row>
    <row r="8" spans="1:12" x14ac:dyDescent="0.3">
      <c r="A8" s="146"/>
      <c r="B8" s="148" t="s">
        <v>19</v>
      </c>
      <c r="C8" s="56" t="s">
        <v>20</v>
      </c>
      <c r="D8" s="57">
        <v>10000000</v>
      </c>
      <c r="E8" s="57">
        <v>8278000</v>
      </c>
      <c r="F8" s="97">
        <f>E8-D8</f>
        <v>-1722000</v>
      </c>
      <c r="G8" s="158"/>
      <c r="H8" s="154" t="s">
        <v>11</v>
      </c>
      <c r="I8" s="63" t="s">
        <v>40</v>
      </c>
      <c r="J8" s="79">
        <f>SUM(J9:J14)</f>
        <v>1483220808</v>
      </c>
      <c r="K8" s="80">
        <f>SUM(K9:K14)</f>
        <v>1114551758</v>
      </c>
      <c r="L8" s="104">
        <f>K8-J8</f>
        <v>-368669050</v>
      </c>
    </row>
    <row r="9" spans="1:12" x14ac:dyDescent="0.3">
      <c r="A9" s="146"/>
      <c r="B9" s="150"/>
      <c r="C9" s="56" t="s">
        <v>21</v>
      </c>
      <c r="D9" s="57">
        <v>16200000</v>
      </c>
      <c r="E9" s="57">
        <v>16146750</v>
      </c>
      <c r="F9" s="97">
        <f t="shared" ref="F9:F11" si="0">E9-D9</f>
        <v>-53250</v>
      </c>
      <c r="G9" s="158"/>
      <c r="H9" s="156"/>
      <c r="I9" s="64" t="s">
        <v>26</v>
      </c>
      <c r="J9" s="81">
        <v>1242080000</v>
      </c>
      <c r="K9" s="81">
        <v>938221720</v>
      </c>
      <c r="L9" s="97">
        <f t="shared" ref="L9:L31" si="1">K9-J9</f>
        <v>-303858280</v>
      </c>
    </row>
    <row r="10" spans="1:12" x14ac:dyDescent="0.3">
      <c r="A10" s="146"/>
      <c r="B10" s="150"/>
      <c r="C10" s="56" t="s">
        <v>22</v>
      </c>
      <c r="D10" s="57">
        <v>21650000</v>
      </c>
      <c r="E10" s="112">
        <v>19963755</v>
      </c>
      <c r="F10" s="97">
        <f t="shared" si="0"/>
        <v>-1686245</v>
      </c>
      <c r="G10" s="158"/>
      <c r="H10" s="156"/>
      <c r="I10" s="64" t="s">
        <v>27</v>
      </c>
      <c r="J10" s="81">
        <v>5869000</v>
      </c>
      <c r="K10" s="81">
        <v>2692540</v>
      </c>
      <c r="L10" s="97">
        <f t="shared" si="1"/>
        <v>-3176460</v>
      </c>
    </row>
    <row r="11" spans="1:12" x14ac:dyDescent="0.3">
      <c r="A11" s="146"/>
      <c r="B11" s="150"/>
      <c r="C11" s="56" t="s">
        <v>49</v>
      </c>
      <c r="D11" s="57">
        <v>20000000</v>
      </c>
      <c r="E11" s="57">
        <v>20000000</v>
      </c>
      <c r="F11" s="97">
        <f t="shared" si="0"/>
        <v>0</v>
      </c>
      <c r="G11" s="158"/>
      <c r="H11" s="156"/>
      <c r="I11" s="64" t="s">
        <v>28</v>
      </c>
      <c r="J11" s="81">
        <v>126757209</v>
      </c>
      <c r="K11" s="81">
        <v>95537502</v>
      </c>
      <c r="L11" s="97">
        <f t="shared" si="1"/>
        <v>-31219707</v>
      </c>
    </row>
    <row r="12" spans="1:12" x14ac:dyDescent="0.3">
      <c r="A12" s="147"/>
      <c r="B12" s="149"/>
      <c r="C12" s="56" t="s">
        <v>0</v>
      </c>
      <c r="D12" s="57">
        <v>1420506</v>
      </c>
      <c r="E12" s="57">
        <v>1420506</v>
      </c>
      <c r="F12" s="97">
        <f>E12-D12</f>
        <v>0</v>
      </c>
      <c r="G12" s="158"/>
      <c r="H12" s="156"/>
      <c r="I12" s="64" t="s">
        <v>29</v>
      </c>
      <c r="J12" s="81">
        <v>107445399</v>
      </c>
      <c r="K12" s="81">
        <v>77799996</v>
      </c>
      <c r="L12" s="97">
        <f t="shared" si="1"/>
        <v>-29645403</v>
      </c>
    </row>
    <row r="13" spans="1:12" x14ac:dyDescent="0.3">
      <c r="A13" s="145" t="s">
        <v>24</v>
      </c>
      <c r="B13" s="82" t="s">
        <v>9</v>
      </c>
      <c r="C13" s="83"/>
      <c r="D13" s="77">
        <f>SUM(D14:D16)</f>
        <v>1506547564</v>
      </c>
      <c r="E13" s="77">
        <f>SUM(E14:E16)</f>
        <v>1302633768</v>
      </c>
      <c r="F13" s="98">
        <f>E13-D13</f>
        <v>-203913796</v>
      </c>
      <c r="G13" s="158"/>
      <c r="H13" s="156"/>
      <c r="I13" s="64" t="s">
        <v>30</v>
      </c>
      <c r="J13" s="57">
        <v>746000</v>
      </c>
      <c r="K13" s="57">
        <v>300000</v>
      </c>
      <c r="L13" s="97">
        <f t="shared" si="1"/>
        <v>-446000</v>
      </c>
    </row>
    <row r="14" spans="1:12" x14ac:dyDescent="0.3">
      <c r="A14" s="146"/>
      <c r="B14" s="162" t="s">
        <v>43</v>
      </c>
      <c r="C14" s="56" t="s">
        <v>23</v>
      </c>
      <c r="D14" s="57">
        <v>1467840000</v>
      </c>
      <c r="E14" s="57">
        <v>1264093564</v>
      </c>
      <c r="F14" s="99">
        <f>E14-D14</f>
        <v>-203746436</v>
      </c>
      <c r="G14" s="158"/>
      <c r="H14" s="155"/>
      <c r="I14" s="64" t="s">
        <v>31</v>
      </c>
      <c r="J14" s="57">
        <v>323200</v>
      </c>
      <c r="K14" s="57">
        <v>0</v>
      </c>
      <c r="L14" s="97">
        <f t="shared" si="1"/>
        <v>-323200</v>
      </c>
    </row>
    <row r="15" spans="1:12" x14ac:dyDescent="0.3">
      <c r="A15" s="146"/>
      <c r="B15" s="163"/>
      <c r="C15" s="56" t="s">
        <v>22</v>
      </c>
      <c r="D15" s="57">
        <v>199000</v>
      </c>
      <c r="E15" s="58">
        <v>31640</v>
      </c>
      <c r="F15" s="99">
        <f>E15-D15</f>
        <v>-167360</v>
      </c>
      <c r="G15" s="158"/>
      <c r="H15" s="154" t="s">
        <v>12</v>
      </c>
      <c r="I15" s="63" t="s">
        <v>41</v>
      </c>
      <c r="J15" s="79">
        <f>SUM(J16:J17)</f>
        <v>2500000</v>
      </c>
      <c r="K15" s="79">
        <f>SUM(K16:K17)</f>
        <v>198500</v>
      </c>
      <c r="L15" s="104">
        <f>K15-J15</f>
        <v>-2301500</v>
      </c>
    </row>
    <row r="16" spans="1:12" ht="16.5" customHeight="1" x14ac:dyDescent="0.3">
      <c r="A16" s="147"/>
      <c r="B16" s="164"/>
      <c r="C16" s="56" t="s">
        <v>38</v>
      </c>
      <c r="D16" s="57">
        <v>38508564</v>
      </c>
      <c r="E16" s="57">
        <v>38508564</v>
      </c>
      <c r="F16" s="99">
        <f>E16-D16</f>
        <v>0</v>
      </c>
      <c r="G16" s="158"/>
      <c r="H16" s="156"/>
      <c r="I16" s="64" t="s">
        <v>32</v>
      </c>
      <c r="J16" s="57">
        <v>2000000</v>
      </c>
      <c r="K16" s="57">
        <v>74000</v>
      </c>
      <c r="L16" s="97">
        <f t="shared" si="1"/>
        <v>-1926000</v>
      </c>
    </row>
    <row r="17" spans="1:12" x14ac:dyDescent="0.3">
      <c r="A17" s="84"/>
      <c r="F17" s="100"/>
      <c r="G17" s="158"/>
      <c r="H17" s="155"/>
      <c r="I17" s="64" t="s">
        <v>1</v>
      </c>
      <c r="J17" s="57">
        <v>500000</v>
      </c>
      <c r="K17" s="57">
        <v>124500</v>
      </c>
      <c r="L17" s="97">
        <f t="shared" si="1"/>
        <v>-375500</v>
      </c>
    </row>
    <row r="18" spans="1:12" x14ac:dyDescent="0.3">
      <c r="A18" s="59"/>
      <c r="B18" s="94"/>
      <c r="C18" s="94"/>
      <c r="F18" s="100"/>
      <c r="G18" s="158"/>
      <c r="H18" s="154" t="s">
        <v>13</v>
      </c>
      <c r="I18" s="63" t="s">
        <v>42</v>
      </c>
      <c r="J18" s="79">
        <f>SUM(J19:J23)</f>
        <v>6390000</v>
      </c>
      <c r="K18" s="79">
        <f>SUM(K19:K23)</f>
        <v>4749422</v>
      </c>
      <c r="L18" s="104">
        <f>K18-J18</f>
        <v>-1640578</v>
      </c>
    </row>
    <row r="19" spans="1:12" x14ac:dyDescent="0.3">
      <c r="A19" s="59"/>
      <c r="B19" s="94"/>
      <c r="C19" s="94"/>
      <c r="F19" s="100"/>
      <c r="G19" s="158"/>
      <c r="H19" s="156"/>
      <c r="I19" s="64" t="s">
        <v>33</v>
      </c>
      <c r="J19" s="57">
        <v>20000</v>
      </c>
      <c r="K19" s="57">
        <v>0</v>
      </c>
      <c r="L19" s="97">
        <f t="shared" si="1"/>
        <v>-20000</v>
      </c>
    </row>
    <row r="20" spans="1:12" x14ac:dyDescent="0.3">
      <c r="A20" s="59"/>
      <c r="B20" s="94"/>
      <c r="C20" s="94"/>
      <c r="F20" s="100"/>
      <c r="G20" s="158"/>
      <c r="H20" s="156"/>
      <c r="I20" s="64" t="s">
        <v>35</v>
      </c>
      <c r="J20" s="57">
        <v>1060760</v>
      </c>
      <c r="K20" s="57">
        <v>495440</v>
      </c>
      <c r="L20" s="97">
        <f t="shared" si="1"/>
        <v>-565320</v>
      </c>
    </row>
    <row r="21" spans="1:12" x14ac:dyDescent="0.3">
      <c r="A21" s="59"/>
      <c r="B21" s="94"/>
      <c r="C21" s="94"/>
      <c r="F21" s="100"/>
      <c r="G21" s="158"/>
      <c r="H21" s="156"/>
      <c r="I21" s="57" t="s">
        <v>36</v>
      </c>
      <c r="J21" s="57">
        <v>2089240</v>
      </c>
      <c r="K21" s="57">
        <v>1693590</v>
      </c>
      <c r="L21" s="97">
        <f t="shared" si="1"/>
        <v>-395650</v>
      </c>
    </row>
    <row r="22" spans="1:12" x14ac:dyDescent="0.3">
      <c r="A22" s="84"/>
      <c r="F22" s="100"/>
      <c r="G22" s="158"/>
      <c r="H22" s="156"/>
      <c r="I22" s="57" t="s">
        <v>34</v>
      </c>
      <c r="J22" s="57">
        <v>3200000</v>
      </c>
      <c r="K22" s="57">
        <v>2560392</v>
      </c>
      <c r="L22" s="97">
        <f t="shared" si="1"/>
        <v>-639608</v>
      </c>
    </row>
    <row r="23" spans="1:12" x14ac:dyDescent="0.3">
      <c r="A23" s="84"/>
      <c r="F23" s="100"/>
      <c r="G23" s="159"/>
      <c r="H23" s="155"/>
      <c r="I23" s="57" t="s">
        <v>37</v>
      </c>
      <c r="J23" s="57">
        <v>20000</v>
      </c>
      <c r="K23" s="57">
        <v>0</v>
      </c>
      <c r="L23" s="97">
        <f t="shared" si="1"/>
        <v>-20000</v>
      </c>
    </row>
    <row r="24" spans="1:12" x14ac:dyDescent="0.3">
      <c r="A24" s="59"/>
      <c r="B24" s="94"/>
      <c r="C24" s="94"/>
      <c r="F24" s="100"/>
      <c r="G24" s="157" t="s">
        <v>14</v>
      </c>
      <c r="H24" s="62" t="s">
        <v>9</v>
      </c>
      <c r="I24" s="62"/>
      <c r="J24" s="78">
        <f>SUM(J25:J25)</f>
        <v>3500000</v>
      </c>
      <c r="K24" s="78">
        <f>K25</f>
        <v>0</v>
      </c>
      <c r="L24" s="96">
        <f t="shared" si="1"/>
        <v>-3500000</v>
      </c>
    </row>
    <row r="25" spans="1:12" x14ac:dyDescent="0.3">
      <c r="A25" s="59"/>
      <c r="B25" s="94"/>
      <c r="C25" s="94"/>
      <c r="F25" s="100"/>
      <c r="G25" s="158"/>
      <c r="H25" s="109" t="s">
        <v>15</v>
      </c>
      <c r="I25" s="64" t="s">
        <v>39</v>
      </c>
      <c r="J25" s="57">
        <v>3500000</v>
      </c>
      <c r="K25" s="57">
        <v>0</v>
      </c>
      <c r="L25" s="97">
        <f t="shared" si="1"/>
        <v>-3500000</v>
      </c>
    </row>
    <row r="26" spans="1:12" x14ac:dyDescent="0.3">
      <c r="A26" s="84"/>
      <c r="F26" s="100"/>
      <c r="G26" s="157" t="s">
        <v>16</v>
      </c>
      <c r="H26" s="62" t="s">
        <v>9</v>
      </c>
      <c r="I26" s="62"/>
      <c r="J26" s="78">
        <f>SUM(J27:J28)</f>
        <v>38158000</v>
      </c>
      <c r="K26" s="78">
        <f>SUM(K27:K28)</f>
        <v>33121667</v>
      </c>
      <c r="L26" s="96">
        <f t="shared" si="1"/>
        <v>-5036333</v>
      </c>
    </row>
    <row r="27" spans="1:12" x14ac:dyDescent="0.3">
      <c r="A27" s="84"/>
      <c r="F27" s="100"/>
      <c r="G27" s="158"/>
      <c r="H27" s="160" t="s">
        <v>16</v>
      </c>
      <c r="I27" s="64" t="s">
        <v>19</v>
      </c>
      <c r="J27" s="81">
        <v>27200000</v>
      </c>
      <c r="K27" s="81">
        <v>23635757</v>
      </c>
      <c r="L27" s="97">
        <f t="shared" si="1"/>
        <v>-3564243</v>
      </c>
    </row>
    <row r="28" spans="1:12" x14ac:dyDescent="0.3">
      <c r="A28" s="59"/>
      <c r="B28" s="94"/>
      <c r="C28" s="94"/>
      <c r="F28" s="100"/>
      <c r="G28" s="159"/>
      <c r="H28" s="161"/>
      <c r="I28" s="64" t="s">
        <v>17</v>
      </c>
      <c r="J28" s="81">
        <v>10958000</v>
      </c>
      <c r="K28" s="81">
        <v>9485910</v>
      </c>
      <c r="L28" s="97">
        <f t="shared" si="1"/>
        <v>-1472090</v>
      </c>
    </row>
    <row r="29" spans="1:12" x14ac:dyDescent="0.3">
      <c r="A29" s="59"/>
      <c r="B29" s="94"/>
      <c r="C29" s="94"/>
      <c r="F29" s="100"/>
      <c r="G29" s="110" t="s">
        <v>50</v>
      </c>
      <c r="H29" s="111" t="s">
        <v>50</v>
      </c>
      <c r="I29" s="85" t="s">
        <v>50</v>
      </c>
      <c r="J29" s="86">
        <v>25000000</v>
      </c>
      <c r="K29" s="86">
        <v>20000000</v>
      </c>
      <c r="L29" s="105"/>
    </row>
    <row r="30" spans="1:12" x14ac:dyDescent="0.3">
      <c r="A30" s="59"/>
      <c r="B30" s="94"/>
      <c r="C30" s="94"/>
      <c r="F30" s="100"/>
      <c r="G30" s="110" t="s">
        <v>25</v>
      </c>
      <c r="H30" s="111" t="s">
        <v>25</v>
      </c>
      <c r="I30" s="85" t="s">
        <v>25</v>
      </c>
      <c r="J30" s="86">
        <v>17049262</v>
      </c>
      <c r="K30" s="86"/>
      <c r="L30" s="105"/>
    </row>
    <row r="31" spans="1:12" ht="17.25" thickBot="1" x14ac:dyDescent="0.35">
      <c r="A31" s="87"/>
      <c r="B31" s="88"/>
      <c r="C31" s="89"/>
      <c r="D31" s="60"/>
      <c r="E31" s="60"/>
      <c r="F31" s="101"/>
      <c r="G31" s="65" t="s">
        <v>0</v>
      </c>
      <c r="H31" s="66" t="s">
        <v>0</v>
      </c>
      <c r="I31" s="67" t="s">
        <v>44</v>
      </c>
      <c r="J31" s="61"/>
      <c r="K31" s="113">
        <v>195821432</v>
      </c>
      <c r="L31" s="106">
        <f t="shared" si="1"/>
        <v>195821432</v>
      </c>
    </row>
    <row r="33" spans="7:12" x14ac:dyDescent="0.3">
      <c r="G33" s="102"/>
      <c r="J33" s="102"/>
      <c r="K33" s="102"/>
      <c r="L33" s="102"/>
    </row>
    <row r="34" spans="7:12" x14ac:dyDescent="0.3">
      <c r="G34" s="102"/>
      <c r="J34" s="102"/>
      <c r="K34" s="102"/>
      <c r="L34" s="102"/>
    </row>
    <row r="35" spans="7:12" x14ac:dyDescent="0.3">
      <c r="G35" s="102"/>
      <c r="J35" s="102"/>
      <c r="K35" s="102"/>
      <c r="L35" s="102"/>
    </row>
    <row r="36" spans="7:12" x14ac:dyDescent="0.3">
      <c r="G36" s="102"/>
      <c r="J36" s="102"/>
      <c r="K36" s="102"/>
      <c r="L36" s="102"/>
    </row>
  </sheetData>
  <mergeCells count="17">
    <mergeCell ref="A4:F4"/>
    <mergeCell ref="G4:L4"/>
    <mergeCell ref="A5:C5"/>
    <mergeCell ref="G5:I5"/>
    <mergeCell ref="A6:C6"/>
    <mergeCell ref="G6:I6"/>
    <mergeCell ref="G24:G25"/>
    <mergeCell ref="G26:G28"/>
    <mergeCell ref="H27:H28"/>
    <mergeCell ref="A7:A12"/>
    <mergeCell ref="G7:G23"/>
    <mergeCell ref="B8:B12"/>
    <mergeCell ref="H8:H14"/>
    <mergeCell ref="A13:A16"/>
    <mergeCell ref="B14:B16"/>
    <mergeCell ref="H15:H17"/>
    <mergeCell ref="H18:H23"/>
  </mergeCells>
  <phoneticPr fontId="2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22년도 예산 총괄표</vt:lpstr>
      <vt:lpstr>21년도 결산 총괄표-수정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서 미란</cp:lastModifiedBy>
  <cp:lastPrinted>2022-03-31T08:35:33Z</cp:lastPrinted>
  <dcterms:created xsi:type="dcterms:W3CDTF">2021-02-24T05:31:33Z</dcterms:created>
  <dcterms:modified xsi:type="dcterms:W3CDTF">2022-04-28T08:50:05Z</dcterms:modified>
</cp:coreProperties>
</file>